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 codeName="{8C4F1C90-05EB-6A55-5F09-09C24B55AC0B}"/>
  <workbookPr codeName="ThisWorkbook" defaultThemeVersion="124226"/>
  <bookViews>
    <workbookView xWindow="360" yWindow="165" windowWidth="12915" windowHeight="7695"/>
  </bookViews>
  <sheets>
    <sheet name="封面" sheetId="11" r:id="rId1"/>
    <sheet name="物料基本信息" sheetId="5" r:id="rId2"/>
    <sheet name="初始库存表" sheetId="15" r:id="rId3"/>
    <sheet name="入库查询" sheetId="16" r:id="rId4"/>
    <sheet name="入库明细表" sheetId="2" r:id="rId5"/>
    <sheet name="出库明细表" sheetId="3" r:id="rId6"/>
    <sheet name="实时库存明细" sheetId="4" r:id="rId7"/>
  </sheets>
  <definedNames>
    <definedName name="_xlnm._FilterDatabase" localSheetId="5" hidden="1">出库明细表!$A$2:$L$21</definedName>
    <definedName name="_xlnm._FilterDatabase" localSheetId="4" hidden="1">入库明细表!$A$2:$N$17</definedName>
    <definedName name="_xlnm._FilterDatabase" localSheetId="6" hidden="1">实时库存明细!$A$3:$R$3</definedName>
    <definedName name="_xlnm._FilterDatabase" localSheetId="1" hidden="1">物料基本信息!$A$2:$E$15</definedName>
  </definedNames>
  <calcPr calcId="144525"/>
</workbook>
</file>

<file path=xl/calcChain.xml><?xml version="1.0" encoding="utf-8"?>
<calcChain xmlns="http://schemas.openxmlformats.org/spreadsheetml/2006/main">
  <c r="F3" i="2" l="1"/>
  <c r="J4" i="15"/>
  <c r="J5" i="15"/>
  <c r="J6" i="15"/>
  <c r="J7" i="15"/>
  <c r="J8" i="15"/>
  <c r="J9" i="15"/>
  <c r="J10" i="15"/>
  <c r="J11" i="15"/>
  <c r="J12" i="15"/>
  <c r="J13" i="15"/>
  <c r="J14" i="15"/>
  <c r="J15" i="15"/>
  <c r="J3" i="15"/>
  <c r="G4" i="15"/>
  <c r="G5" i="15"/>
  <c r="G6" i="15"/>
  <c r="G7" i="15"/>
  <c r="G8" i="15"/>
  <c r="G9" i="15"/>
  <c r="G10" i="15"/>
  <c r="G11" i="15"/>
  <c r="G12" i="15"/>
  <c r="G13" i="15"/>
  <c r="G14" i="15"/>
  <c r="G15" i="15"/>
  <c r="G3" i="15"/>
  <c r="F4" i="15"/>
  <c r="F5" i="15"/>
  <c r="F6" i="15"/>
  <c r="F7" i="15"/>
  <c r="F8" i="15"/>
  <c r="F9" i="15"/>
  <c r="F10" i="15"/>
  <c r="F11" i="15"/>
  <c r="F12" i="15"/>
  <c r="F13" i="15"/>
  <c r="F14" i="15"/>
  <c r="F15" i="15"/>
  <c r="F3" i="15"/>
  <c r="E3" i="15"/>
  <c r="E4" i="15"/>
  <c r="E5" i="15"/>
  <c r="E6" i="15"/>
  <c r="E7" i="15"/>
  <c r="E8" i="15"/>
  <c r="E9" i="15"/>
  <c r="E10" i="15"/>
  <c r="E11" i="15"/>
  <c r="E12" i="15"/>
  <c r="E13" i="15"/>
  <c r="E14" i="15"/>
  <c r="E15" i="15"/>
  <c r="F5" i="4" l="1"/>
  <c r="G8" i="4"/>
  <c r="F8" i="4"/>
  <c r="G7" i="4"/>
  <c r="F7" i="4"/>
  <c r="G6" i="4"/>
  <c r="F6" i="4"/>
  <c r="F4" i="4"/>
  <c r="G9" i="4"/>
  <c r="G5" i="4"/>
  <c r="G4" i="4"/>
  <c r="F9" i="4"/>
  <c r="I4" i="3"/>
  <c r="I5" i="3"/>
  <c r="I6" i="3"/>
  <c r="I7" i="3"/>
  <c r="I8" i="3"/>
  <c r="I3" i="3"/>
  <c r="H5" i="4" l="1"/>
  <c r="H4" i="4"/>
  <c r="H8" i="4"/>
  <c r="H9" i="4"/>
  <c r="H7" i="4"/>
  <c r="H6" i="4"/>
  <c r="C5" i="4"/>
  <c r="D5" i="4"/>
  <c r="E5" i="4"/>
  <c r="C6" i="4"/>
  <c r="D6" i="4"/>
  <c r="E6" i="4"/>
  <c r="C7" i="4"/>
  <c r="D7" i="4"/>
  <c r="E7" i="4"/>
  <c r="C8" i="4"/>
  <c r="D8" i="4"/>
  <c r="E8" i="4"/>
  <c r="C9" i="4"/>
  <c r="D9" i="4"/>
  <c r="E9" i="4"/>
  <c r="E4" i="4"/>
  <c r="D4" i="4"/>
  <c r="C4" i="4"/>
  <c r="D3" i="3"/>
  <c r="F8" i="3"/>
  <c r="E8" i="3"/>
  <c r="D8" i="3"/>
  <c r="F7" i="3"/>
  <c r="E7" i="3"/>
  <c r="D7" i="3"/>
  <c r="F6" i="3"/>
  <c r="E6" i="3"/>
  <c r="D6" i="3"/>
  <c r="F5" i="3"/>
  <c r="E5" i="3"/>
  <c r="D5" i="3"/>
  <c r="F4" i="3"/>
  <c r="E4" i="3"/>
  <c r="D4" i="3"/>
  <c r="F3" i="3"/>
  <c r="E3" i="3"/>
  <c r="F4" i="2"/>
  <c r="G4" i="2"/>
  <c r="H4" i="2"/>
  <c r="F5" i="2"/>
  <c r="G5" i="2"/>
  <c r="H5" i="2"/>
  <c r="F6" i="2"/>
  <c r="G6" i="2"/>
  <c r="H6" i="2"/>
  <c r="F7" i="2"/>
  <c r="G7" i="2"/>
  <c r="H7" i="2"/>
  <c r="F8" i="2"/>
  <c r="G8" i="2"/>
  <c r="H8" i="2"/>
  <c r="H3" i="2"/>
  <c r="G3" i="2"/>
  <c r="M5" i="4" l="1"/>
  <c r="M7" i="4"/>
  <c r="M9" i="4"/>
  <c r="M4" i="4"/>
  <c r="L6" i="4"/>
  <c r="L8" i="4"/>
  <c r="L4" i="4"/>
  <c r="M6" i="4"/>
  <c r="M8" i="4"/>
  <c r="L5" i="4"/>
  <c r="L7" i="4"/>
  <c r="L9" i="4"/>
  <c r="K17" i="2"/>
  <c r="N5" i="4" l="1"/>
  <c r="N8" i="4"/>
  <c r="N9" i="4"/>
  <c r="N4" i="4"/>
  <c r="N6" i="4"/>
  <c r="N7" i="4"/>
  <c r="D1" i="11"/>
  <c r="K4" i="2" l="1"/>
  <c r="K5" i="2"/>
  <c r="K6" i="2"/>
  <c r="K7" i="2"/>
  <c r="K8" i="2"/>
  <c r="K9" i="2"/>
  <c r="K10" i="2"/>
  <c r="K11" i="2"/>
  <c r="K12" i="2"/>
  <c r="K13" i="2"/>
  <c r="K14" i="2"/>
  <c r="K15" i="2"/>
  <c r="K16" i="2"/>
  <c r="K3" i="2"/>
  <c r="K7" i="4" l="1"/>
  <c r="P7" i="4" s="1"/>
  <c r="J8" i="4"/>
  <c r="K8" i="4"/>
  <c r="P8" i="4" s="1"/>
  <c r="J5" i="4"/>
  <c r="J7" i="4"/>
  <c r="J9" i="4"/>
  <c r="K5" i="4"/>
  <c r="P5" i="4" s="1"/>
  <c r="K9" i="4"/>
  <c r="P9" i="4" s="1"/>
  <c r="J6" i="4"/>
  <c r="J4" i="4"/>
  <c r="K6" i="4"/>
  <c r="P6" i="4" s="1"/>
  <c r="K4" i="4"/>
  <c r="P4" i="4" s="1"/>
  <c r="I4" i="4"/>
  <c r="I8" i="4"/>
  <c r="I6" i="4"/>
  <c r="I7" i="4"/>
  <c r="I5" i="4"/>
  <c r="I9" i="4"/>
  <c r="O4" i="4" l="1"/>
  <c r="O5" i="4"/>
  <c r="O8" i="4"/>
  <c r="O9" i="4"/>
  <c r="O7" i="4"/>
  <c r="O6" i="4"/>
</calcChain>
</file>

<file path=xl/sharedStrings.xml><?xml version="1.0" encoding="utf-8"?>
<sst xmlns="http://schemas.openxmlformats.org/spreadsheetml/2006/main" count="275" uniqueCount="159">
  <si>
    <t>W002</t>
  </si>
  <si>
    <t>W003</t>
  </si>
  <si>
    <t>W004</t>
  </si>
  <si>
    <t>W005</t>
  </si>
  <si>
    <t>W006</t>
  </si>
  <si>
    <t>深圳某某有限公司</t>
    <phoneticPr fontId="1" type="noConversion"/>
  </si>
  <si>
    <t>W001</t>
  </si>
  <si>
    <t>莫恩达制作</t>
    <phoneticPr fontId="1" type="noConversion"/>
  </si>
  <si>
    <t>A002</t>
  </si>
  <si>
    <t>A003</t>
  </si>
  <si>
    <t>A004</t>
  </si>
  <si>
    <t>A005</t>
  </si>
  <si>
    <t>A006</t>
  </si>
  <si>
    <t>A001</t>
  </si>
  <si>
    <t>规格型号</t>
    <phoneticPr fontId="6" type="noConversion"/>
  </si>
  <si>
    <t>单位</t>
    <phoneticPr fontId="6" type="noConversion"/>
  </si>
  <si>
    <t>出库数量</t>
    <phoneticPr fontId="6" type="noConversion"/>
  </si>
  <si>
    <t>单位</t>
    <phoneticPr fontId="6" type="noConversion"/>
  </si>
  <si>
    <t>入库单价</t>
    <phoneticPr fontId="6" type="noConversion"/>
  </si>
  <si>
    <t>入库金额</t>
    <phoneticPr fontId="6" type="noConversion"/>
  </si>
  <si>
    <t>入库人</t>
    <phoneticPr fontId="6" type="noConversion"/>
  </si>
  <si>
    <t>备注</t>
    <phoneticPr fontId="6" type="noConversion"/>
  </si>
  <si>
    <t>出库单价</t>
    <phoneticPr fontId="6" type="noConversion"/>
  </si>
  <si>
    <t>出库金额</t>
    <phoneticPr fontId="6" type="noConversion"/>
  </si>
  <si>
    <t>出库人</t>
    <phoneticPr fontId="6" type="noConversion"/>
  </si>
  <si>
    <t>备注</t>
    <phoneticPr fontId="6" type="noConversion"/>
  </si>
  <si>
    <t>莫恩达制作</t>
    <phoneticPr fontId="1" type="noConversion"/>
  </si>
  <si>
    <t>莫恩达制作</t>
    <phoneticPr fontId="1" type="noConversion"/>
  </si>
  <si>
    <t>入库</t>
    <phoneticPr fontId="6" type="noConversion"/>
  </si>
  <si>
    <t>出库</t>
    <phoneticPr fontId="6" type="noConversion"/>
  </si>
  <si>
    <t>库存</t>
    <phoneticPr fontId="6" type="noConversion"/>
  </si>
  <si>
    <t>数量</t>
    <phoneticPr fontId="6" type="noConversion"/>
  </si>
  <si>
    <t>单价</t>
    <phoneticPr fontId="6" type="noConversion"/>
  </si>
  <si>
    <t>金额</t>
    <phoneticPr fontId="6" type="noConversion"/>
  </si>
  <si>
    <t>序号</t>
    <phoneticPr fontId="6" type="noConversion"/>
  </si>
  <si>
    <t>备注</t>
    <phoneticPr fontId="6" type="noConversion"/>
  </si>
  <si>
    <t>序号</t>
    <phoneticPr fontId="6" type="noConversion"/>
  </si>
  <si>
    <t>编码</t>
    <phoneticPr fontId="6" type="noConversion"/>
  </si>
  <si>
    <t>名称</t>
    <phoneticPr fontId="6" type="noConversion"/>
  </si>
  <si>
    <t>型号</t>
    <phoneticPr fontId="6" type="noConversion"/>
  </si>
  <si>
    <t>单位</t>
    <phoneticPr fontId="6" type="noConversion"/>
  </si>
  <si>
    <t>出库时间</t>
    <phoneticPr fontId="6" type="noConversion"/>
  </si>
  <si>
    <t>规格型号</t>
    <phoneticPr fontId="6" type="noConversion"/>
  </si>
  <si>
    <t>入库日期</t>
    <phoneticPr fontId="6" type="noConversion"/>
  </si>
  <si>
    <t>入库单号</t>
    <phoneticPr fontId="1" type="noConversion"/>
  </si>
  <si>
    <t>高某</t>
    <phoneticPr fontId="1" type="noConversion"/>
  </si>
  <si>
    <t>王某</t>
    <phoneticPr fontId="1" type="noConversion"/>
  </si>
  <si>
    <t>朱某</t>
    <phoneticPr fontId="1" type="noConversion"/>
  </si>
  <si>
    <t>祝某</t>
    <phoneticPr fontId="1" type="noConversion"/>
  </si>
  <si>
    <t>陈某</t>
    <phoneticPr fontId="1" type="noConversion"/>
  </si>
  <si>
    <t>楚某</t>
    <phoneticPr fontId="1" type="noConversion"/>
  </si>
  <si>
    <t>物料编号</t>
    <phoneticPr fontId="1" type="noConversion"/>
  </si>
  <si>
    <t>物料名称</t>
    <phoneticPr fontId="1" type="noConversion"/>
  </si>
  <si>
    <t>规格型号</t>
    <phoneticPr fontId="1" type="noConversion"/>
  </si>
  <si>
    <t>单位</t>
    <phoneticPr fontId="1" type="noConversion"/>
  </si>
  <si>
    <t>仓库位置</t>
    <phoneticPr fontId="1" type="noConversion"/>
  </si>
  <si>
    <t>仓库管理人</t>
    <phoneticPr fontId="1" type="noConversion"/>
  </si>
  <si>
    <t>备注</t>
    <phoneticPr fontId="1" type="noConversion"/>
  </si>
  <si>
    <t>实时库存明细表</t>
    <phoneticPr fontId="1" type="noConversion"/>
  </si>
  <si>
    <t>物料编码</t>
    <phoneticPr fontId="6" type="noConversion"/>
  </si>
  <si>
    <t>物料名称</t>
    <phoneticPr fontId="6" type="noConversion"/>
  </si>
  <si>
    <t>规格型号</t>
    <phoneticPr fontId="6" type="noConversion"/>
  </si>
  <si>
    <t>入库数量</t>
    <phoneticPr fontId="6" type="noConversion"/>
  </si>
  <si>
    <t>物料位置</t>
    <phoneticPr fontId="6" type="noConversion"/>
  </si>
  <si>
    <t>入库明细表</t>
    <phoneticPr fontId="1" type="noConversion"/>
  </si>
  <si>
    <t>出库明细表</t>
    <phoneticPr fontId="1" type="noConversion"/>
  </si>
  <si>
    <t>初始数量</t>
    <phoneticPr fontId="6" type="noConversion"/>
  </si>
  <si>
    <t>初始金额</t>
    <phoneticPr fontId="6" type="noConversion"/>
  </si>
  <si>
    <t>库存管理人</t>
    <phoneticPr fontId="6" type="noConversion"/>
  </si>
  <si>
    <t>I305001</t>
    <phoneticPr fontId="1" type="noConversion"/>
  </si>
  <si>
    <t>I305002</t>
    <phoneticPr fontId="1" type="noConversion"/>
  </si>
  <si>
    <t>I305003</t>
  </si>
  <si>
    <t>I305004</t>
  </si>
  <si>
    <t>I305005</t>
  </si>
  <si>
    <t>I305006</t>
  </si>
  <si>
    <t>序号</t>
    <phoneticPr fontId="1" type="noConversion"/>
  </si>
  <si>
    <t>进货厂家</t>
    <phoneticPr fontId="1" type="noConversion"/>
  </si>
  <si>
    <t>进货日期</t>
    <phoneticPr fontId="1" type="noConversion"/>
  </si>
  <si>
    <t>数量</t>
    <phoneticPr fontId="1" type="noConversion"/>
  </si>
  <si>
    <t>初始库存表</t>
    <phoneticPr fontId="1" type="noConversion"/>
  </si>
  <si>
    <t>A007</t>
  </si>
  <si>
    <t>A008</t>
  </si>
  <si>
    <t>A009</t>
  </si>
  <si>
    <t>A010</t>
  </si>
  <si>
    <t>A011</t>
  </si>
  <si>
    <t>A012</t>
  </si>
  <si>
    <t>A013</t>
  </si>
  <si>
    <t>入库信息查询</t>
    <phoneticPr fontId="1" type="noConversion"/>
  </si>
  <si>
    <t>单价</t>
    <phoneticPr fontId="1" type="noConversion"/>
  </si>
  <si>
    <t>金额</t>
    <phoneticPr fontId="1" type="noConversion"/>
  </si>
  <si>
    <t>I305001</t>
  </si>
  <si>
    <t>I305002</t>
  </si>
  <si>
    <t>A001</t>
    <phoneticPr fontId="1" type="noConversion"/>
  </si>
  <si>
    <t>打印机</t>
    <phoneticPr fontId="1" type="noConversion"/>
  </si>
  <si>
    <t>SQS150-K6</t>
    <phoneticPr fontId="1" type="noConversion"/>
  </si>
  <si>
    <t>台</t>
  </si>
  <si>
    <t>传真机</t>
    <phoneticPr fontId="1" type="noConversion"/>
  </si>
  <si>
    <t>HF-1757-SW250G</t>
  </si>
  <si>
    <t>套</t>
  </si>
  <si>
    <t>佳能数码相机</t>
    <phoneticPr fontId="1" type="noConversion"/>
  </si>
  <si>
    <t>HF-1757A-SW500G</t>
  </si>
  <si>
    <t>电脑</t>
    <phoneticPr fontId="1" type="noConversion"/>
  </si>
  <si>
    <t>HF-1757A-SW120G</t>
  </si>
  <si>
    <t>碎纸机</t>
    <phoneticPr fontId="1" type="noConversion"/>
  </si>
  <si>
    <t>JB-YX-252</t>
  </si>
  <si>
    <t>复印机</t>
    <phoneticPr fontId="1" type="noConversion"/>
  </si>
  <si>
    <t>YA9204</t>
  </si>
  <si>
    <t>只</t>
  </si>
  <si>
    <t>格力空调</t>
    <phoneticPr fontId="1" type="noConversion"/>
  </si>
  <si>
    <t>J-XAPD-02A</t>
  </si>
  <si>
    <t>个</t>
  </si>
  <si>
    <t>档案柜</t>
    <phoneticPr fontId="1" type="noConversion"/>
  </si>
  <si>
    <t>HJ-1756Z</t>
  </si>
  <si>
    <t>电视</t>
    <phoneticPr fontId="1" type="noConversion"/>
  </si>
  <si>
    <t>HJ-I751</t>
  </si>
  <si>
    <t>液晶电脑多媒体</t>
    <phoneticPr fontId="1" type="noConversion"/>
  </si>
  <si>
    <t>HJ-I750</t>
  </si>
  <si>
    <t>HJ-1807A</t>
  </si>
  <si>
    <t>办公桌</t>
    <phoneticPr fontId="1" type="noConversion"/>
  </si>
  <si>
    <t>HJ-1825</t>
  </si>
  <si>
    <t>办公椅</t>
    <phoneticPr fontId="1" type="noConversion"/>
  </si>
  <si>
    <t>JB-3208G</t>
  </si>
  <si>
    <t>物料基本信息</t>
    <phoneticPr fontId="1" type="noConversion"/>
  </si>
  <si>
    <t>初始数据</t>
    <phoneticPr fontId="6" type="noConversion"/>
  </si>
  <si>
    <t>出库原因</t>
    <phoneticPr fontId="1" type="noConversion"/>
  </si>
  <si>
    <t>北京某某工厂</t>
    <phoneticPr fontId="1" type="noConversion"/>
  </si>
  <si>
    <t>上海某某工厂</t>
    <phoneticPr fontId="1" type="noConversion"/>
  </si>
  <si>
    <t>苏州某某工厂</t>
    <phoneticPr fontId="1" type="noConversion"/>
  </si>
  <si>
    <t>广州某某工厂</t>
    <phoneticPr fontId="1" type="noConversion"/>
  </si>
  <si>
    <t>深圳某某工厂</t>
    <phoneticPr fontId="1" type="noConversion"/>
  </si>
  <si>
    <t>杭州某某工厂</t>
    <phoneticPr fontId="1" type="noConversion"/>
  </si>
  <si>
    <t>江苏某某工厂</t>
    <phoneticPr fontId="1" type="noConversion"/>
  </si>
  <si>
    <t>江西某某工厂</t>
    <phoneticPr fontId="1" type="noConversion"/>
  </si>
  <si>
    <t>南宁某某工厂</t>
    <phoneticPr fontId="1" type="noConversion"/>
  </si>
  <si>
    <t>南京某某工厂</t>
    <phoneticPr fontId="1" type="noConversion"/>
  </si>
  <si>
    <t>武汉某某工厂</t>
    <phoneticPr fontId="1" type="noConversion"/>
  </si>
  <si>
    <t>长沙某某工厂</t>
    <phoneticPr fontId="1" type="noConversion"/>
  </si>
  <si>
    <t>湖南某某工厂</t>
    <phoneticPr fontId="1" type="noConversion"/>
  </si>
  <si>
    <t>W001</t>
    <phoneticPr fontId="1" type="noConversion"/>
  </si>
  <si>
    <t>W002</t>
    <phoneticPr fontId="1" type="noConversion"/>
  </si>
  <si>
    <t>W007</t>
  </si>
  <si>
    <t>W008</t>
  </si>
  <si>
    <t>W009</t>
  </si>
  <si>
    <t>W010</t>
  </si>
  <si>
    <t>W011</t>
  </si>
  <si>
    <t>W012</t>
  </si>
  <si>
    <t>W013</t>
  </si>
  <si>
    <t>供应商名称</t>
    <phoneticPr fontId="1" type="noConversion"/>
  </si>
  <si>
    <t>北京某某工厂</t>
  </si>
  <si>
    <t>复印机</t>
  </si>
  <si>
    <t>上海某某工厂</t>
  </si>
  <si>
    <t>传真机</t>
  </si>
  <si>
    <t>苏州某某工厂</t>
  </si>
  <si>
    <t>佳能数码相机</t>
  </si>
  <si>
    <t>广州某某工厂</t>
  </si>
  <si>
    <t>电脑</t>
  </si>
  <si>
    <t>深圳某某工厂</t>
  </si>
  <si>
    <t>碎纸机</t>
  </si>
  <si>
    <t>杭州某某工厂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</si>
</sst>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¥&quot;#,##0.00_);[Red]\(&quot;¥&quot;#,##0.00\)"/>
    <numFmt numFmtId="177" formatCode="[DBNum1][$-804]yyyy&quot;年&quot;m&quot;月&quot;d&quot;日&quot;;@"/>
    <numFmt numFmtId="178" formatCode="0.00_);[Red]\(0.00\)"/>
    <numFmt numFmtId="179" formatCode="[$-F800]dddd\,\ mmmm\ dd\,\ yyyy"/>
  </numFmts>
  <fonts count="1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theme="0"/>
      <name val="微软雅黑"/>
      <family val="2"/>
      <charset val="134"/>
    </font>
    <font>
      <sz val="11"/>
      <color rgb="FF0070C0"/>
      <name val="华文行楷"/>
      <family val="3"/>
      <charset val="134"/>
    </font>
    <font>
      <sz val="11"/>
      <color theme="0"/>
      <name val="微软雅黑"/>
      <family val="2"/>
      <charset val="134"/>
    </font>
    <font>
      <sz val="9"/>
      <name val="微软雅黑 Light"/>
      <family val="2"/>
      <charset val="134"/>
    </font>
    <font>
      <b/>
      <sz val="24"/>
      <color theme="8" tint="-0.499984740745262"/>
      <name val="微软雅黑"/>
      <family val="2"/>
      <charset val="134"/>
    </font>
    <font>
      <b/>
      <sz val="11"/>
      <color theme="0"/>
      <name val="微软雅黑"/>
      <family val="2"/>
      <charset val="134"/>
    </font>
    <font>
      <sz val="11"/>
      <color theme="4" tint="-0.499984740745262"/>
      <name val="微软雅黑"/>
      <family val="2"/>
      <charset val="134"/>
    </font>
    <font>
      <b/>
      <sz val="24"/>
      <color theme="4" tint="-0.499984740745262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theme="0"/>
      <name val="微软雅黑"/>
      <family val="2"/>
      <charset val="134"/>
    </font>
    <font>
      <sz val="10"/>
      <color theme="4" tint="-0.499984740745262"/>
      <name val="微软雅黑"/>
      <family val="2"/>
      <charset val="134"/>
    </font>
    <font>
      <sz val="11"/>
      <color theme="1" tint="4.9989318521683403E-2"/>
      <name val="微软雅黑"/>
      <family val="2"/>
      <charset val="134"/>
    </font>
    <font>
      <b/>
      <sz val="22"/>
      <color theme="1" tint="4.9989318521683403E-2"/>
      <name val="微软雅黑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2A78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2516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0" xfId="0" applyFont="1" applyFill="1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2" fillId="4" borderId="0" xfId="0" applyFont="1" applyFill="1"/>
    <xf numFmtId="0" fontId="7" fillId="2" borderId="0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6" fontId="11" fillId="8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5" borderId="0" xfId="0" applyNumberFormat="1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176" fontId="8" fillId="7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8" fontId="14" fillId="0" borderId="0" xfId="0" applyNumberFormat="1" applyFont="1" applyFill="1" applyAlignment="1">
      <alignment horizontal="center" vertical="center"/>
    </xf>
    <xf numFmtId="14" fontId="14" fillId="0" borderId="0" xfId="0" applyNumberFormat="1" applyFont="1" applyFill="1" applyAlignment="1">
      <alignment horizontal="center" vertical="center"/>
    </xf>
    <xf numFmtId="179" fontId="14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4" fillId="0" borderId="0" xfId="0" applyFont="1" applyFill="1"/>
    <xf numFmtId="0" fontId="8" fillId="6" borderId="1" xfId="0" applyFont="1" applyFill="1" applyBorder="1" applyAlignment="1">
      <alignment horizontal="center" vertical="center"/>
    </xf>
    <xf numFmtId="177" fontId="4" fillId="0" borderId="0" xfId="0" applyNumberFormat="1" applyFont="1" applyAlignment="1">
      <alignment horizontal="right"/>
    </xf>
    <xf numFmtId="0" fontId="3" fillId="4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2A7886"/>
      <color rgb="FFF4F4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20837;&#24211;&#26126;&#32454;&#34920;!A1"/><Relationship Id="rId3" Type="http://schemas.openxmlformats.org/officeDocument/2006/relationships/hyperlink" Target="#&#29289;&#26009;&#22522;&#26412;&#20449;&#24687;!A1"/><Relationship Id="rId7" Type="http://schemas.openxmlformats.org/officeDocument/2006/relationships/hyperlink" Target="#&#23454;&#26102;&#24211;&#23384;&#26126;&#32454;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&#20986;&#24211;&#26126;&#32454;&#34920;!A1"/><Relationship Id="rId5" Type="http://schemas.openxmlformats.org/officeDocument/2006/relationships/hyperlink" Target="#&#20837;&#24211;&#26597;&#35810;!A1"/><Relationship Id="rId4" Type="http://schemas.openxmlformats.org/officeDocument/2006/relationships/hyperlink" Target="#&#21021;&#22987;&#24211;&#23384;&#34920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3553;&#38754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3553;&#38754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3553;&#38754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3553;&#38754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3553;&#38754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3553;&#38754;!A1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476250</xdr:colOff>
      <xdr:row>22</xdr:row>
      <xdr:rowOff>85724</xdr:rowOff>
    </xdr:from>
    <xdr:to>
      <xdr:col>14</xdr:col>
      <xdr:colOff>447678</xdr:colOff>
      <xdr:row>23</xdr:row>
      <xdr:rowOff>19050</xdr:rowOff>
    </xdr:to>
    <xdr:pic>
      <xdr:nvPicPr>
        <xdr:cNvPr id="31" name="图片 3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71" t="9608" r="58068" b="11113"/>
        <a:stretch/>
      </xdr:blipFill>
      <xdr:spPr>
        <a:xfrm rot="16200000" flipV="1">
          <a:off x="8277226" y="3067048"/>
          <a:ext cx="142876" cy="3400428"/>
        </a:xfrm>
        <a:prstGeom prst="rect">
          <a:avLst/>
        </a:prstGeom>
      </xdr:spPr>
    </xdr:pic>
    <xdr:clientData/>
  </xdr:twoCellAnchor>
  <xdr:twoCellAnchor editAs="oneCell">
    <xdr:from>
      <xdr:col>9</xdr:col>
      <xdr:colOff>552450</xdr:colOff>
      <xdr:row>18</xdr:row>
      <xdr:rowOff>104775</xdr:rowOff>
    </xdr:from>
    <xdr:to>
      <xdr:col>14</xdr:col>
      <xdr:colOff>523878</xdr:colOff>
      <xdr:row>19</xdr:row>
      <xdr:rowOff>38101</xdr:rowOff>
    </xdr:to>
    <xdr:pic>
      <xdr:nvPicPr>
        <xdr:cNvPr id="16" name="图片 1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71" t="9608" r="58068" b="11113"/>
        <a:stretch/>
      </xdr:blipFill>
      <xdr:spPr>
        <a:xfrm rot="16200000" flipV="1">
          <a:off x="8353426" y="2247899"/>
          <a:ext cx="142876" cy="3400428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22</xdr:row>
      <xdr:rowOff>95250</xdr:rowOff>
    </xdr:from>
    <xdr:to>
      <xdr:col>8</xdr:col>
      <xdr:colOff>361953</xdr:colOff>
      <xdr:row>23</xdr:row>
      <xdr:rowOff>28576</xdr:rowOff>
    </xdr:to>
    <xdr:pic>
      <xdr:nvPicPr>
        <xdr:cNvPr id="15" name="图片 1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71" t="9608" r="58068" b="11113"/>
        <a:stretch/>
      </xdr:blipFill>
      <xdr:spPr>
        <a:xfrm rot="16200000" flipV="1">
          <a:off x="4076701" y="3076574"/>
          <a:ext cx="142876" cy="3400428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18</xdr:row>
      <xdr:rowOff>85725</xdr:rowOff>
    </xdr:from>
    <xdr:to>
      <xdr:col>8</xdr:col>
      <xdr:colOff>342903</xdr:colOff>
      <xdr:row>19</xdr:row>
      <xdr:rowOff>19051</xdr:rowOff>
    </xdr:to>
    <xdr:pic>
      <xdr:nvPicPr>
        <xdr:cNvPr id="14" name="图片 1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71" t="9608" r="58068" b="11113"/>
        <a:stretch/>
      </xdr:blipFill>
      <xdr:spPr>
        <a:xfrm rot="16200000" flipV="1">
          <a:off x="4057651" y="2228849"/>
          <a:ext cx="142876" cy="3400428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14</xdr:row>
      <xdr:rowOff>142874</xdr:rowOff>
    </xdr:from>
    <xdr:to>
      <xdr:col>8</xdr:col>
      <xdr:colOff>371478</xdr:colOff>
      <xdr:row>15</xdr:row>
      <xdr:rowOff>76200</xdr:rowOff>
    </xdr:to>
    <xdr:pic>
      <xdr:nvPicPr>
        <xdr:cNvPr id="13" name="图片 1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71" t="9608" r="58068" b="11113"/>
        <a:stretch/>
      </xdr:blipFill>
      <xdr:spPr>
        <a:xfrm rot="16200000" flipV="1">
          <a:off x="4086226" y="1447798"/>
          <a:ext cx="142876" cy="3400428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0</xdr:row>
      <xdr:rowOff>9524</xdr:rowOff>
    </xdr:from>
    <xdr:to>
      <xdr:col>3</xdr:col>
      <xdr:colOff>47176</xdr:colOff>
      <xdr:row>36</xdr:row>
      <xdr:rowOff>61724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2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905000" y="9524"/>
          <a:ext cx="199576" cy="7596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666300</xdr:colOff>
      <xdr:row>0</xdr:row>
      <xdr:rowOff>0</xdr:rowOff>
    </xdr:from>
    <xdr:to>
      <xdr:col>16</xdr:col>
      <xdr:colOff>171449</xdr:colOff>
      <xdr:row>36</xdr:row>
      <xdr:rowOff>52200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300" y="0"/>
          <a:ext cx="190949" cy="7596000"/>
        </a:xfrm>
        <a:prstGeom prst="rect">
          <a:avLst/>
        </a:prstGeom>
      </xdr:spPr>
    </xdr:pic>
    <xdr:clientData/>
  </xdr:twoCellAnchor>
  <xdr:twoCellAnchor>
    <xdr:from>
      <xdr:col>4</xdr:col>
      <xdr:colOff>314324</xdr:colOff>
      <xdr:row>3</xdr:row>
      <xdr:rowOff>19050</xdr:rowOff>
    </xdr:from>
    <xdr:to>
      <xdr:col>14</xdr:col>
      <xdr:colOff>495299</xdr:colOff>
      <xdr:row>7</xdr:row>
      <xdr:rowOff>161925</xdr:rowOff>
    </xdr:to>
    <xdr:sp macro="" textlink="">
      <xdr:nvSpPr>
        <xdr:cNvPr id="4" name="TextBox 3"/>
        <xdr:cNvSpPr txBox="1"/>
      </xdr:nvSpPr>
      <xdr:spPr>
        <a:xfrm>
          <a:off x="3057524" y="647700"/>
          <a:ext cx="7038975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CN" altLang="en-US" sz="2800" b="1" u="none">
              <a:solidFill>
                <a:srgbClr val="2A7886"/>
              </a:solidFill>
              <a:latin typeface="微软雅黑" pitchFamily="34" charset="-122"/>
              <a:ea typeface="微软雅黑" pitchFamily="34" charset="-122"/>
            </a:rPr>
            <a:t> 仓储出入库管理系统</a:t>
          </a:r>
          <a:endParaRPr lang="en-US" altLang="zh-CN" sz="2800" b="1" u="none">
            <a:solidFill>
              <a:srgbClr val="2A7886"/>
            </a:solidFill>
            <a:latin typeface="微软雅黑" pitchFamily="34" charset="-122"/>
            <a:ea typeface="微软雅黑" pitchFamily="34" charset="-122"/>
          </a:endParaRPr>
        </a:p>
        <a:p>
          <a:pPr algn="ctr"/>
          <a:r>
            <a:rPr lang="en-US" altLang="zh-CN" sz="1100" u="none">
              <a:solidFill>
                <a:srgbClr val="0070C0"/>
              </a:solidFill>
              <a:latin typeface="思源宋体 CN" pitchFamily="18" charset="-122"/>
              <a:ea typeface="思源宋体 CN" pitchFamily="18" charset="-122"/>
            </a:rPr>
            <a:t>Warehousing management system</a:t>
          </a:r>
          <a:endParaRPr lang="zh-CN" altLang="en-US" sz="1100" u="none">
            <a:solidFill>
              <a:srgbClr val="0070C0"/>
            </a:solidFill>
            <a:latin typeface="思源宋体 CN" pitchFamily="18" charset="-122"/>
            <a:ea typeface="思源宋体 CN" pitchFamily="18" charset="-122"/>
          </a:endParaRPr>
        </a:p>
      </xdr:txBody>
    </xdr:sp>
    <xdr:clientData/>
  </xdr:twoCellAnchor>
  <xdr:twoCellAnchor>
    <xdr:from>
      <xdr:col>15</xdr:col>
      <xdr:colOff>551262</xdr:colOff>
      <xdr:row>1</xdr:row>
      <xdr:rowOff>123825</xdr:rowOff>
    </xdr:from>
    <xdr:to>
      <xdr:col>15</xdr:col>
      <xdr:colOff>602807</xdr:colOff>
      <xdr:row>2</xdr:row>
      <xdr:rowOff>107569</xdr:rowOff>
    </xdr:to>
    <xdr:sp macro="" textlink="">
      <xdr:nvSpPr>
        <xdr:cNvPr id="5" name="Rectangle 27"/>
        <xdr:cNvSpPr>
          <a:spLocks noChangeArrowheads="1"/>
        </xdr:cNvSpPr>
      </xdr:nvSpPr>
      <xdr:spPr bwMode="auto">
        <a:xfrm>
          <a:off x="10838262" y="333375"/>
          <a:ext cx="51545" cy="193294"/>
        </a:xfrm>
        <a:prstGeom prst="rect">
          <a:avLst/>
        </a:prstGeom>
        <a:solidFill>
          <a:srgbClr val="F2F3F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15</xdr:col>
      <xdr:colOff>448172</xdr:colOff>
      <xdr:row>1</xdr:row>
      <xdr:rowOff>123825</xdr:rowOff>
    </xdr:from>
    <xdr:to>
      <xdr:col>15</xdr:col>
      <xdr:colOff>497140</xdr:colOff>
      <xdr:row>2</xdr:row>
      <xdr:rowOff>107569</xdr:rowOff>
    </xdr:to>
    <xdr:sp macro="" textlink="">
      <xdr:nvSpPr>
        <xdr:cNvPr id="6" name="Rectangle 28"/>
        <xdr:cNvSpPr>
          <a:spLocks noChangeArrowheads="1"/>
        </xdr:cNvSpPr>
      </xdr:nvSpPr>
      <xdr:spPr bwMode="auto">
        <a:xfrm>
          <a:off x="10735172" y="333375"/>
          <a:ext cx="48968" cy="193294"/>
        </a:xfrm>
        <a:prstGeom prst="rect">
          <a:avLst/>
        </a:prstGeom>
        <a:solidFill>
          <a:srgbClr val="F2F3F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15</xdr:col>
      <xdr:colOff>343792</xdr:colOff>
      <xdr:row>1</xdr:row>
      <xdr:rowOff>123825</xdr:rowOff>
    </xdr:from>
    <xdr:to>
      <xdr:col>15</xdr:col>
      <xdr:colOff>392760</xdr:colOff>
      <xdr:row>2</xdr:row>
      <xdr:rowOff>107569</xdr:rowOff>
    </xdr:to>
    <xdr:sp macro="" textlink="">
      <xdr:nvSpPr>
        <xdr:cNvPr id="7" name="Rectangle 29"/>
        <xdr:cNvSpPr>
          <a:spLocks noChangeArrowheads="1"/>
        </xdr:cNvSpPr>
      </xdr:nvSpPr>
      <xdr:spPr bwMode="auto">
        <a:xfrm>
          <a:off x="10630792" y="333375"/>
          <a:ext cx="48968" cy="193294"/>
        </a:xfrm>
        <a:prstGeom prst="rect">
          <a:avLst/>
        </a:prstGeom>
        <a:solidFill>
          <a:srgbClr val="F2F3F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15</xdr:col>
      <xdr:colOff>238125</xdr:colOff>
      <xdr:row>1</xdr:row>
      <xdr:rowOff>123825</xdr:rowOff>
    </xdr:from>
    <xdr:to>
      <xdr:col>15</xdr:col>
      <xdr:colOff>285805</xdr:colOff>
      <xdr:row>2</xdr:row>
      <xdr:rowOff>107569</xdr:rowOff>
    </xdr:to>
    <xdr:sp macro="" textlink="">
      <xdr:nvSpPr>
        <xdr:cNvPr id="8" name="Rectangle 30"/>
        <xdr:cNvSpPr>
          <a:spLocks noChangeArrowheads="1"/>
        </xdr:cNvSpPr>
      </xdr:nvSpPr>
      <xdr:spPr bwMode="auto">
        <a:xfrm>
          <a:off x="10525125" y="333375"/>
          <a:ext cx="47680" cy="193294"/>
        </a:xfrm>
        <a:prstGeom prst="rect">
          <a:avLst/>
        </a:prstGeom>
        <a:solidFill>
          <a:srgbClr val="F2F3F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323850</xdr:colOff>
      <xdr:row>12</xdr:row>
      <xdr:rowOff>0</xdr:rowOff>
    </xdr:from>
    <xdr:to>
      <xdr:col>8</xdr:col>
      <xdr:colOff>390525</xdr:colOff>
      <xdr:row>14</xdr:row>
      <xdr:rowOff>152400</xdr:rowOff>
    </xdr:to>
    <xdr:sp macro="" textlink="">
      <xdr:nvSpPr>
        <xdr:cNvPr id="9" name="圆角矩形 8">
          <a:hlinkClick xmlns:r="http://schemas.openxmlformats.org/officeDocument/2006/relationships" r:id="rId3"/>
        </xdr:cNvPr>
        <xdr:cNvSpPr/>
      </xdr:nvSpPr>
      <xdr:spPr>
        <a:xfrm>
          <a:off x="2381250" y="2514600"/>
          <a:ext cx="3495675" cy="571500"/>
        </a:xfrm>
        <a:prstGeom prst="roundRec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000">
              <a:latin typeface="思源黑体 CN Bold" pitchFamily="34" charset="-122"/>
              <a:ea typeface="思源黑体 CN Bold" pitchFamily="34" charset="-122"/>
            </a:rPr>
            <a:t>物料基本信息</a:t>
          </a:r>
        </a:p>
      </xdr:txBody>
    </xdr:sp>
    <xdr:clientData/>
  </xdr:twoCellAnchor>
  <xdr:twoCellAnchor>
    <xdr:from>
      <xdr:col>3</xdr:col>
      <xdr:colOff>323850</xdr:colOff>
      <xdr:row>15</xdr:row>
      <xdr:rowOff>171450</xdr:rowOff>
    </xdr:from>
    <xdr:to>
      <xdr:col>8</xdr:col>
      <xdr:colOff>390525</xdr:colOff>
      <xdr:row>18</xdr:row>
      <xdr:rowOff>114300</xdr:rowOff>
    </xdr:to>
    <xdr:sp macro="" textlink="">
      <xdr:nvSpPr>
        <xdr:cNvPr id="10" name="圆角矩形 9">
          <a:hlinkClick xmlns:r="http://schemas.openxmlformats.org/officeDocument/2006/relationships" r:id="rId4"/>
        </xdr:cNvPr>
        <xdr:cNvSpPr/>
      </xdr:nvSpPr>
      <xdr:spPr>
        <a:xfrm>
          <a:off x="2381250" y="3314700"/>
          <a:ext cx="3495675" cy="571500"/>
        </a:xfrm>
        <a:prstGeom prst="roundRec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000">
              <a:latin typeface="思源黑体 CN Bold" pitchFamily="34" charset="-122"/>
              <a:ea typeface="思源黑体 CN Bold" pitchFamily="34" charset="-122"/>
            </a:rPr>
            <a:t>初始库存表</a:t>
          </a:r>
        </a:p>
      </xdr:txBody>
    </xdr:sp>
    <xdr:clientData/>
  </xdr:twoCellAnchor>
  <xdr:twoCellAnchor>
    <xdr:from>
      <xdr:col>3</xdr:col>
      <xdr:colOff>323850</xdr:colOff>
      <xdr:row>19</xdr:row>
      <xdr:rowOff>161925</xdr:rowOff>
    </xdr:from>
    <xdr:to>
      <xdr:col>8</xdr:col>
      <xdr:colOff>390525</xdr:colOff>
      <xdr:row>22</xdr:row>
      <xdr:rowOff>104775</xdr:rowOff>
    </xdr:to>
    <xdr:sp macro="" textlink="">
      <xdr:nvSpPr>
        <xdr:cNvPr id="11" name="圆角矩形 10">
          <a:hlinkClick xmlns:r="http://schemas.openxmlformats.org/officeDocument/2006/relationships" r:id="rId5"/>
        </xdr:cNvPr>
        <xdr:cNvSpPr/>
      </xdr:nvSpPr>
      <xdr:spPr>
        <a:xfrm>
          <a:off x="2381250" y="4143375"/>
          <a:ext cx="3495675" cy="571500"/>
        </a:xfrm>
        <a:prstGeom prst="roundRec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000">
              <a:latin typeface="思源黑体 CN Bold" pitchFamily="34" charset="-122"/>
              <a:ea typeface="思源黑体 CN Bold" pitchFamily="34" charset="-122"/>
            </a:rPr>
            <a:t>入库明细查询表</a:t>
          </a:r>
        </a:p>
      </xdr:txBody>
    </xdr:sp>
    <xdr:clientData/>
  </xdr:twoCellAnchor>
  <xdr:twoCellAnchor>
    <xdr:from>
      <xdr:col>9</xdr:col>
      <xdr:colOff>447675</xdr:colOff>
      <xdr:row>15</xdr:row>
      <xdr:rowOff>171450</xdr:rowOff>
    </xdr:from>
    <xdr:to>
      <xdr:col>14</xdr:col>
      <xdr:colOff>514350</xdr:colOff>
      <xdr:row>18</xdr:row>
      <xdr:rowOff>114300</xdr:rowOff>
    </xdr:to>
    <xdr:sp macro="" textlink="">
      <xdr:nvSpPr>
        <xdr:cNvPr id="12" name="圆角矩形 11">
          <a:hlinkClick xmlns:r="http://schemas.openxmlformats.org/officeDocument/2006/relationships" r:id="rId6"/>
        </xdr:cNvPr>
        <xdr:cNvSpPr/>
      </xdr:nvSpPr>
      <xdr:spPr>
        <a:xfrm>
          <a:off x="6619875" y="3314700"/>
          <a:ext cx="3495675" cy="571500"/>
        </a:xfrm>
        <a:prstGeom prst="roundRec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000">
              <a:latin typeface="思源黑体 CN Bold" pitchFamily="34" charset="-122"/>
              <a:ea typeface="思源黑体 CN Bold" pitchFamily="34" charset="-122"/>
            </a:rPr>
            <a:t>出库明细表</a:t>
          </a:r>
        </a:p>
      </xdr:txBody>
    </xdr:sp>
    <xdr:clientData/>
  </xdr:twoCellAnchor>
  <xdr:twoCellAnchor>
    <xdr:from>
      <xdr:col>14</xdr:col>
      <xdr:colOff>209550</xdr:colOff>
      <xdr:row>24</xdr:row>
      <xdr:rowOff>114300</xdr:rowOff>
    </xdr:from>
    <xdr:to>
      <xdr:col>15</xdr:col>
      <xdr:colOff>243750</xdr:colOff>
      <xdr:row>28</xdr:row>
      <xdr:rowOff>43725</xdr:rowOff>
    </xdr:to>
    <xdr:grpSp>
      <xdr:nvGrpSpPr>
        <xdr:cNvPr id="47" name="组合 46"/>
        <xdr:cNvGrpSpPr/>
      </xdr:nvGrpSpPr>
      <xdr:grpSpPr>
        <a:xfrm>
          <a:off x="9810750" y="5143500"/>
          <a:ext cx="720000" cy="767625"/>
          <a:chOff x="8972550" y="5448300"/>
          <a:chExt cx="720000" cy="767625"/>
        </a:xfrm>
      </xdr:grpSpPr>
      <xdr:sp macro="[0]!setcap" textlink="">
        <xdr:nvSpPr>
          <xdr:cNvPr id="35" name="Oval 348"/>
          <xdr:cNvSpPr>
            <a:spLocks noChangeArrowheads="1"/>
          </xdr:cNvSpPr>
        </xdr:nvSpPr>
        <xdr:spPr bwMode="auto">
          <a:xfrm>
            <a:off x="8972550" y="5495925"/>
            <a:ext cx="720000" cy="720000"/>
          </a:xfrm>
          <a:prstGeom prst="ellipse">
            <a:avLst/>
          </a:prstGeom>
          <a:solidFill>
            <a:srgbClr val="1983B7"/>
          </a:solidFill>
          <a:ln w="28575">
            <a:solidFill>
              <a:schemeClr val="bg1"/>
            </a:solidFill>
          </a:ln>
          <a:effectLst>
            <a:outerShdw blurRad="190500" dist="88900" dir="2700000" algn="tl" rotWithShape="0">
              <a:prstClr val="black">
                <a:alpha val="35000"/>
              </a:prstClr>
            </a:outerShdw>
          </a:effectLst>
          <a:ex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>
              <a:solidFill>
                <a:schemeClr val="lt1"/>
              </a:solidFill>
            </a:endParaRPr>
          </a:p>
        </xdr:txBody>
      </xdr:sp>
      <xdr:grpSp>
        <xdr:nvGrpSpPr>
          <xdr:cNvPr id="36" name="组合 35"/>
          <xdr:cNvGrpSpPr/>
        </xdr:nvGrpSpPr>
        <xdr:grpSpPr>
          <a:xfrm>
            <a:off x="9191625" y="5448300"/>
            <a:ext cx="295275" cy="488950"/>
            <a:chOff x="8384381" y="5208588"/>
            <a:chExt cx="295275" cy="488950"/>
          </a:xfrm>
        </xdr:grpSpPr>
        <xdr:sp macro="[0]!setcap" textlink="">
          <xdr:nvSpPr>
            <xdr:cNvPr id="37" name="Freeform 252"/>
            <xdr:cNvSpPr>
              <a:spLocks/>
            </xdr:cNvSpPr>
          </xdr:nvSpPr>
          <xdr:spPr bwMode="auto">
            <a:xfrm>
              <a:off x="8509793" y="5208588"/>
              <a:ext cx="46037" cy="0"/>
            </a:xfrm>
            <a:custGeom>
              <a:avLst/>
              <a:gdLst>
                <a:gd name="T0" fmla="*/ 6 w 6"/>
                <a:gd name="T1" fmla="*/ 0 w 6"/>
                <a:gd name="T2" fmla="*/ 3 w 6"/>
                <a:gd name="T3" fmla="*/ 6 w 6"/>
              </a:gdLst>
              <a:ahLst/>
              <a:cxnLst>
                <a:cxn ang="0">
                  <a:pos x="T0" y="0"/>
                </a:cxn>
                <a:cxn ang="0">
                  <a:pos x="T1" y="0"/>
                </a:cxn>
                <a:cxn ang="0">
                  <a:pos x="T2" y="0"/>
                </a:cxn>
                <a:cxn ang="0">
                  <a:pos x="T3" y="0"/>
                </a:cxn>
              </a:cxnLst>
              <a:rect l="0" t="0" r="r" b="b"/>
              <a:pathLst>
                <a:path w="6">
                  <a:moveTo>
                    <a:pt x="6" y="0"/>
                  </a:moveTo>
                  <a:cubicBezTo>
                    <a:pt x="0" y="0"/>
                    <a:pt x="0" y="0"/>
                    <a:pt x="0" y="0"/>
                  </a:cubicBezTo>
                  <a:cubicBezTo>
                    <a:pt x="1" y="0"/>
                    <a:pt x="2" y="0"/>
                    <a:pt x="3" y="0"/>
                  </a:cubicBezTo>
                  <a:cubicBezTo>
                    <a:pt x="4" y="0"/>
                    <a:pt x="5" y="0"/>
                    <a:pt x="6" y="0"/>
                  </a:cubicBezTo>
                  <a:close/>
                </a:path>
              </a:pathLst>
            </a:custGeom>
            <a:solidFill>
              <a:srgbClr val="40A5B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[0]!setcap" textlink="">
          <xdr:nvSpPr>
            <xdr:cNvPr id="38" name="Freeform 1259"/>
            <xdr:cNvSpPr>
              <a:spLocks/>
            </xdr:cNvSpPr>
          </xdr:nvSpPr>
          <xdr:spPr bwMode="auto">
            <a:xfrm>
              <a:off x="8384381" y="5372100"/>
              <a:ext cx="295275" cy="325438"/>
            </a:xfrm>
            <a:custGeom>
              <a:avLst/>
              <a:gdLst>
                <a:gd name="T0" fmla="*/ 34 w 38"/>
                <a:gd name="T1" fmla="*/ 0 h 42"/>
                <a:gd name="T2" fmla="*/ 38 w 38"/>
                <a:gd name="T3" fmla="*/ 5 h 42"/>
                <a:gd name="T4" fmla="*/ 38 w 38"/>
                <a:gd name="T5" fmla="*/ 39 h 42"/>
                <a:gd name="T6" fmla="*/ 35 w 38"/>
                <a:gd name="T7" fmla="*/ 42 h 42"/>
                <a:gd name="T8" fmla="*/ 3 w 38"/>
                <a:gd name="T9" fmla="*/ 42 h 42"/>
                <a:gd name="T10" fmla="*/ 0 w 38"/>
                <a:gd name="T11" fmla="*/ 39 h 42"/>
                <a:gd name="T12" fmla="*/ 0 w 38"/>
                <a:gd name="T13" fmla="*/ 3 h 42"/>
                <a:gd name="T14" fmla="*/ 3 w 38"/>
                <a:gd name="T15" fmla="*/ 0 h 42"/>
                <a:gd name="T16" fmla="*/ 34 w 38"/>
                <a:gd name="T17" fmla="*/ 0 h 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8" h="42">
                  <a:moveTo>
                    <a:pt x="34" y="0"/>
                  </a:moveTo>
                  <a:cubicBezTo>
                    <a:pt x="38" y="5"/>
                    <a:pt x="38" y="5"/>
                    <a:pt x="38" y="5"/>
                  </a:cubicBezTo>
                  <a:cubicBezTo>
                    <a:pt x="38" y="16"/>
                    <a:pt x="38" y="27"/>
                    <a:pt x="38" y="39"/>
                  </a:cubicBezTo>
                  <a:cubicBezTo>
                    <a:pt x="38" y="40"/>
                    <a:pt x="37" y="42"/>
                    <a:pt x="35" y="42"/>
                  </a:cubicBezTo>
                  <a:cubicBezTo>
                    <a:pt x="3" y="42"/>
                    <a:pt x="3" y="42"/>
                    <a:pt x="3" y="42"/>
                  </a:cubicBezTo>
                  <a:cubicBezTo>
                    <a:pt x="1" y="42"/>
                    <a:pt x="0" y="40"/>
                    <a:pt x="0" y="39"/>
                  </a:cubicBezTo>
                  <a:cubicBezTo>
                    <a:pt x="0" y="3"/>
                    <a:pt x="0" y="3"/>
                    <a:pt x="0" y="3"/>
                  </a:cubicBezTo>
                  <a:cubicBezTo>
                    <a:pt x="0" y="1"/>
                    <a:pt x="1" y="0"/>
                    <a:pt x="3" y="0"/>
                  </a:cubicBezTo>
                  <a:cubicBezTo>
                    <a:pt x="13" y="0"/>
                    <a:pt x="23" y="0"/>
                    <a:pt x="34" y="0"/>
                  </a:cubicBezTo>
                  <a:close/>
                </a:path>
              </a:pathLst>
            </a:custGeom>
            <a:solidFill>
              <a:srgbClr val="2C3E5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[0]!setcap" textlink="">
          <xdr:nvSpPr>
            <xdr:cNvPr id="39" name="Freeform 1260"/>
            <xdr:cNvSpPr>
              <a:spLocks/>
            </xdr:cNvSpPr>
          </xdr:nvSpPr>
          <xdr:spPr bwMode="auto">
            <a:xfrm>
              <a:off x="8416131" y="5519738"/>
              <a:ext cx="233363" cy="147638"/>
            </a:xfrm>
            <a:custGeom>
              <a:avLst/>
              <a:gdLst>
                <a:gd name="T0" fmla="*/ 30 w 30"/>
                <a:gd name="T1" fmla="*/ 16 h 19"/>
                <a:gd name="T2" fmla="*/ 27 w 30"/>
                <a:gd name="T3" fmla="*/ 19 h 19"/>
                <a:gd name="T4" fmla="*/ 2 w 30"/>
                <a:gd name="T5" fmla="*/ 19 h 19"/>
                <a:gd name="T6" fmla="*/ 0 w 30"/>
                <a:gd name="T7" fmla="*/ 16 h 19"/>
                <a:gd name="T8" fmla="*/ 0 w 30"/>
                <a:gd name="T9" fmla="*/ 2 h 19"/>
                <a:gd name="T10" fmla="*/ 2 w 30"/>
                <a:gd name="T11" fmla="*/ 0 h 19"/>
                <a:gd name="T12" fmla="*/ 27 w 30"/>
                <a:gd name="T13" fmla="*/ 0 h 19"/>
                <a:gd name="T14" fmla="*/ 30 w 30"/>
                <a:gd name="T15" fmla="*/ 2 h 19"/>
                <a:gd name="T16" fmla="*/ 30 w 30"/>
                <a:gd name="T17" fmla="*/ 16 h 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0" h="19">
                  <a:moveTo>
                    <a:pt x="30" y="16"/>
                  </a:moveTo>
                  <a:cubicBezTo>
                    <a:pt x="30" y="17"/>
                    <a:pt x="29" y="19"/>
                    <a:pt x="27" y="19"/>
                  </a:cubicBezTo>
                  <a:cubicBezTo>
                    <a:pt x="2" y="19"/>
                    <a:pt x="2" y="19"/>
                    <a:pt x="2" y="19"/>
                  </a:cubicBezTo>
                  <a:cubicBezTo>
                    <a:pt x="1" y="19"/>
                    <a:pt x="0" y="17"/>
                    <a:pt x="0" y="16"/>
                  </a:cubicBezTo>
                  <a:cubicBezTo>
                    <a:pt x="0" y="2"/>
                    <a:pt x="0" y="2"/>
                    <a:pt x="0" y="2"/>
                  </a:cubicBezTo>
                  <a:cubicBezTo>
                    <a:pt x="0" y="1"/>
                    <a:pt x="1" y="0"/>
                    <a:pt x="2" y="0"/>
                  </a:cubicBezTo>
                  <a:cubicBezTo>
                    <a:pt x="27" y="0"/>
                    <a:pt x="27" y="0"/>
                    <a:pt x="27" y="0"/>
                  </a:cubicBezTo>
                  <a:cubicBezTo>
                    <a:pt x="29" y="0"/>
                    <a:pt x="30" y="1"/>
                    <a:pt x="30" y="2"/>
                  </a:cubicBezTo>
                  <a:lnTo>
                    <a:pt x="30" y="16"/>
                  </a:lnTo>
                  <a:close/>
                </a:path>
              </a:pathLst>
            </a:custGeom>
            <a:solidFill>
              <a:srgbClr val="DAE1E6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[0]!setcap" textlink="">
          <xdr:nvSpPr>
            <xdr:cNvPr id="40" name="Freeform 1261"/>
            <xdr:cNvSpPr>
              <a:spLocks/>
            </xdr:cNvSpPr>
          </xdr:nvSpPr>
          <xdr:spPr bwMode="auto">
            <a:xfrm>
              <a:off x="8462168" y="5372100"/>
              <a:ext cx="163513" cy="107950"/>
            </a:xfrm>
            <a:custGeom>
              <a:avLst/>
              <a:gdLst>
                <a:gd name="T0" fmla="*/ 12 w 21"/>
                <a:gd name="T1" fmla="*/ 10 h 14"/>
                <a:gd name="T2" fmla="*/ 12 w 21"/>
                <a:gd name="T3" fmla="*/ 0 h 14"/>
                <a:gd name="T4" fmla="*/ 0 w 21"/>
                <a:gd name="T5" fmla="*/ 0 h 14"/>
                <a:gd name="T6" fmla="*/ 0 w 21"/>
                <a:gd name="T7" fmla="*/ 12 h 14"/>
                <a:gd name="T8" fmla="*/ 2 w 21"/>
                <a:gd name="T9" fmla="*/ 14 h 14"/>
                <a:gd name="T10" fmla="*/ 19 w 21"/>
                <a:gd name="T11" fmla="*/ 14 h 14"/>
                <a:gd name="T12" fmla="*/ 21 w 21"/>
                <a:gd name="T13" fmla="*/ 12 h 14"/>
                <a:gd name="T14" fmla="*/ 21 w 21"/>
                <a:gd name="T15" fmla="*/ 0 h 14"/>
                <a:gd name="T16" fmla="*/ 18 w 21"/>
                <a:gd name="T17" fmla="*/ 0 h 14"/>
                <a:gd name="T18" fmla="*/ 18 w 21"/>
                <a:gd name="T19" fmla="*/ 10 h 14"/>
                <a:gd name="T20" fmla="*/ 16 w 21"/>
                <a:gd name="T21" fmla="*/ 12 h 14"/>
                <a:gd name="T22" fmla="*/ 13 w 21"/>
                <a:gd name="T23" fmla="*/ 12 h 14"/>
                <a:gd name="T24" fmla="*/ 12 w 21"/>
                <a:gd name="T25" fmla="*/ 10 h 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21" h="14">
                  <a:moveTo>
                    <a:pt x="12" y="10"/>
                  </a:moveTo>
                  <a:cubicBezTo>
                    <a:pt x="12" y="0"/>
                    <a:pt x="12" y="0"/>
                    <a:pt x="12" y="0"/>
                  </a:cubicBezTo>
                  <a:cubicBezTo>
                    <a:pt x="0" y="0"/>
                    <a:pt x="0" y="0"/>
                    <a:pt x="0" y="0"/>
                  </a:cubicBezTo>
                  <a:cubicBezTo>
                    <a:pt x="0" y="12"/>
                    <a:pt x="0" y="12"/>
                    <a:pt x="0" y="12"/>
                  </a:cubicBezTo>
                  <a:cubicBezTo>
                    <a:pt x="0" y="13"/>
                    <a:pt x="1" y="14"/>
                    <a:pt x="2" y="14"/>
                  </a:cubicBezTo>
                  <a:cubicBezTo>
                    <a:pt x="19" y="14"/>
                    <a:pt x="19" y="14"/>
                    <a:pt x="19" y="14"/>
                  </a:cubicBezTo>
                  <a:cubicBezTo>
                    <a:pt x="20" y="14"/>
                    <a:pt x="21" y="13"/>
                    <a:pt x="21" y="12"/>
                  </a:cubicBezTo>
                  <a:cubicBezTo>
                    <a:pt x="21" y="0"/>
                    <a:pt x="21" y="0"/>
                    <a:pt x="21" y="0"/>
                  </a:cubicBezTo>
                  <a:cubicBezTo>
                    <a:pt x="18" y="0"/>
                    <a:pt x="18" y="0"/>
                    <a:pt x="18" y="0"/>
                  </a:cubicBezTo>
                  <a:cubicBezTo>
                    <a:pt x="18" y="10"/>
                    <a:pt x="18" y="10"/>
                    <a:pt x="18" y="10"/>
                  </a:cubicBezTo>
                  <a:cubicBezTo>
                    <a:pt x="18" y="11"/>
                    <a:pt x="17" y="12"/>
                    <a:pt x="16" y="12"/>
                  </a:cubicBezTo>
                  <a:cubicBezTo>
                    <a:pt x="15" y="12"/>
                    <a:pt x="14" y="12"/>
                    <a:pt x="13" y="12"/>
                  </a:cubicBezTo>
                  <a:cubicBezTo>
                    <a:pt x="12" y="12"/>
                    <a:pt x="12" y="11"/>
                    <a:pt x="12" y="10"/>
                  </a:cubicBezTo>
                  <a:close/>
                </a:path>
              </a:pathLst>
            </a:custGeom>
            <a:solidFill>
              <a:srgbClr val="D1D1D1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[0]!setcap" textlink="">
          <xdr:nvSpPr>
            <xdr:cNvPr id="41" name="Rectangle 1262"/>
            <xdr:cNvSpPr>
              <a:spLocks noChangeArrowheads="1"/>
            </xdr:cNvSpPr>
          </xdr:nvSpPr>
          <xdr:spPr bwMode="auto">
            <a:xfrm>
              <a:off x="8446293" y="5541963"/>
              <a:ext cx="171450" cy="7938"/>
            </a:xfrm>
            <a:prstGeom prst="rect">
              <a:avLst/>
            </a:prstGeom>
            <a:solidFill>
              <a:srgbClr val="2C3E5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[0]!setcap" textlink="">
          <xdr:nvSpPr>
            <xdr:cNvPr id="42" name="Rectangle 1263"/>
            <xdr:cNvSpPr>
              <a:spLocks noChangeArrowheads="1"/>
            </xdr:cNvSpPr>
          </xdr:nvSpPr>
          <xdr:spPr bwMode="auto">
            <a:xfrm>
              <a:off x="8446293" y="5589588"/>
              <a:ext cx="171450" cy="7938"/>
            </a:xfrm>
            <a:prstGeom prst="rect">
              <a:avLst/>
            </a:prstGeom>
            <a:solidFill>
              <a:srgbClr val="2C3E5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[0]!setcap" textlink="">
          <xdr:nvSpPr>
            <xdr:cNvPr id="43" name="Rectangle 1264"/>
            <xdr:cNvSpPr>
              <a:spLocks noChangeArrowheads="1"/>
            </xdr:cNvSpPr>
          </xdr:nvSpPr>
          <xdr:spPr bwMode="auto">
            <a:xfrm>
              <a:off x="8446293" y="5627688"/>
              <a:ext cx="171450" cy="7938"/>
            </a:xfrm>
            <a:prstGeom prst="rect">
              <a:avLst/>
            </a:prstGeom>
            <a:solidFill>
              <a:srgbClr val="2C3E5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  <xdr:sp macro="[0]!setcap" textlink="">
        <xdr:nvSpPr>
          <xdr:cNvPr id="44" name="TextBox 43"/>
          <xdr:cNvSpPr txBox="1"/>
        </xdr:nvSpPr>
        <xdr:spPr>
          <a:xfrm>
            <a:off x="9096374" y="5915025"/>
            <a:ext cx="542925" cy="209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900">
                <a:solidFill>
                  <a:schemeClr val="bg1"/>
                </a:solidFill>
                <a:latin typeface="方正粗黑宋简体" pitchFamily="2" charset="-122"/>
                <a:ea typeface="方正粗黑宋简体" pitchFamily="2" charset="-122"/>
              </a:rPr>
              <a:t>SAVE</a:t>
            </a:r>
            <a:endParaRPr lang="zh-CN" altLang="en-US" sz="900">
              <a:solidFill>
                <a:schemeClr val="bg1"/>
              </a:solidFill>
              <a:latin typeface="方正粗黑宋简体" pitchFamily="2" charset="-122"/>
              <a:ea typeface="方正粗黑宋简体" pitchFamily="2" charset="-122"/>
            </a:endParaRPr>
          </a:p>
        </xdr:txBody>
      </xdr:sp>
    </xdr:grpSp>
    <xdr:clientData/>
  </xdr:twoCellAnchor>
  <xdr:twoCellAnchor>
    <xdr:from>
      <xdr:col>9</xdr:col>
      <xdr:colOff>447675</xdr:colOff>
      <xdr:row>19</xdr:row>
      <xdr:rowOff>161925</xdr:rowOff>
    </xdr:from>
    <xdr:to>
      <xdr:col>14</xdr:col>
      <xdr:colOff>514350</xdr:colOff>
      <xdr:row>22</xdr:row>
      <xdr:rowOff>104775</xdr:rowOff>
    </xdr:to>
    <xdr:sp macro="" textlink="">
      <xdr:nvSpPr>
        <xdr:cNvPr id="28" name="圆角矩形 27">
          <a:hlinkClick xmlns:r="http://schemas.openxmlformats.org/officeDocument/2006/relationships" r:id="rId7"/>
        </xdr:cNvPr>
        <xdr:cNvSpPr/>
      </xdr:nvSpPr>
      <xdr:spPr>
        <a:xfrm>
          <a:off x="6619875" y="4143375"/>
          <a:ext cx="3495675" cy="571500"/>
        </a:xfrm>
        <a:prstGeom prst="roundRec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000">
              <a:latin typeface="思源黑体 CN Bold" pitchFamily="34" charset="-122"/>
              <a:ea typeface="思源黑体 CN Bold" pitchFamily="34" charset="-122"/>
            </a:rPr>
            <a:t>实时库存明细表</a:t>
          </a:r>
        </a:p>
      </xdr:txBody>
    </xdr:sp>
    <xdr:clientData/>
  </xdr:twoCellAnchor>
  <xdr:twoCellAnchor editAs="oneCell">
    <xdr:from>
      <xdr:col>9</xdr:col>
      <xdr:colOff>619125</xdr:colOff>
      <xdr:row>14</xdr:row>
      <xdr:rowOff>133349</xdr:rowOff>
    </xdr:from>
    <xdr:to>
      <xdr:col>14</xdr:col>
      <xdr:colOff>590553</xdr:colOff>
      <xdr:row>15</xdr:row>
      <xdr:rowOff>66675</xdr:rowOff>
    </xdr:to>
    <xdr:pic>
      <xdr:nvPicPr>
        <xdr:cNvPr id="29" name="图片 2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71" t="9608" r="58068" b="11113"/>
        <a:stretch/>
      </xdr:blipFill>
      <xdr:spPr>
        <a:xfrm rot="16200000" flipV="1">
          <a:off x="8420101" y="1438273"/>
          <a:ext cx="142876" cy="3400428"/>
        </a:xfrm>
        <a:prstGeom prst="rect">
          <a:avLst/>
        </a:prstGeom>
      </xdr:spPr>
    </xdr:pic>
    <xdr:clientData/>
  </xdr:twoCellAnchor>
  <xdr:twoCellAnchor>
    <xdr:from>
      <xdr:col>9</xdr:col>
      <xdr:colOff>447675</xdr:colOff>
      <xdr:row>12</xdr:row>
      <xdr:rowOff>0</xdr:rowOff>
    </xdr:from>
    <xdr:to>
      <xdr:col>14</xdr:col>
      <xdr:colOff>514350</xdr:colOff>
      <xdr:row>14</xdr:row>
      <xdr:rowOff>152400</xdr:rowOff>
    </xdr:to>
    <xdr:sp macro="" textlink="">
      <xdr:nvSpPr>
        <xdr:cNvPr id="30" name="圆角矩形 29">
          <a:hlinkClick xmlns:r="http://schemas.openxmlformats.org/officeDocument/2006/relationships" r:id="rId8"/>
        </xdr:cNvPr>
        <xdr:cNvSpPr/>
      </xdr:nvSpPr>
      <xdr:spPr>
        <a:xfrm>
          <a:off x="6619875" y="2514600"/>
          <a:ext cx="3495675" cy="571500"/>
        </a:xfrm>
        <a:prstGeom prst="roundRect">
          <a:avLst/>
        </a:prstGeom>
        <a:solidFill>
          <a:schemeClr val="accent5">
            <a:lumMod val="75000"/>
          </a:schemeClr>
        </a:solidFill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000">
              <a:latin typeface="思源黑体 CN Bold" pitchFamily="34" charset="-122"/>
              <a:ea typeface="思源黑体 CN Bold" pitchFamily="34" charset="-122"/>
            </a:rPr>
            <a:t>入库明细表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685799</xdr:colOff>
      <xdr:row>0</xdr:row>
      <xdr:rowOff>133350</xdr:rowOff>
    </xdr:from>
    <xdr:to>
      <xdr:col>4</xdr:col>
      <xdr:colOff>1133474</xdr:colOff>
      <xdr:row>0</xdr:row>
      <xdr:rowOff>523875</xdr:rowOff>
    </xdr:to>
    <xdr:grpSp>
      <xdr:nvGrpSpPr>
        <xdr:cNvPr id="3" name="组合 2">
          <a:hlinkClick xmlns:r="http://schemas.openxmlformats.org/officeDocument/2006/relationships" r:id="rId1"/>
        </xdr:cNvPr>
        <xdr:cNvGrpSpPr/>
      </xdr:nvGrpSpPr>
      <xdr:grpSpPr>
        <a:xfrm>
          <a:off x="6372224" y="133350"/>
          <a:ext cx="447675" cy="390525"/>
          <a:chOff x="9906000" y="28575"/>
          <a:chExt cx="638175" cy="619125"/>
        </a:xfrm>
      </xdr:grpSpPr>
      <xdr:sp macro="" textlink="">
        <xdr:nvSpPr>
          <xdr:cNvPr id="4" name="Oval 272"/>
          <xdr:cNvSpPr>
            <a:spLocks noChangeArrowheads="1"/>
          </xdr:cNvSpPr>
        </xdr:nvSpPr>
        <xdr:spPr bwMode="auto">
          <a:xfrm>
            <a:off x="9906000" y="28575"/>
            <a:ext cx="638175" cy="619125"/>
          </a:xfrm>
          <a:prstGeom prst="ellipse">
            <a:avLst/>
          </a:prstGeom>
          <a:gradFill flip="none" rotWithShape="1">
            <a:gsLst>
              <a:gs pos="100000">
                <a:srgbClr val="FFFFFF">
                  <a:lumMod val="100000"/>
                </a:srgbClr>
              </a:gs>
              <a:gs pos="0">
                <a:srgbClr val="D9D9DA"/>
              </a:gs>
            </a:gsLst>
            <a:lin ang="2700000" scaled="1"/>
            <a:tileRect/>
          </a:gradFill>
          <a:ln w="12700" cap="flat" cmpd="sng" algn="ctr">
            <a:gradFill flip="none" rotWithShape="1">
              <a:gsLst>
                <a:gs pos="100000">
                  <a:srgbClr val="FFFFFF"/>
                </a:gs>
                <a:gs pos="0">
                  <a:srgbClr val="D9D9DA"/>
                </a:gs>
              </a:gsLst>
              <a:lin ang="13500000" scaled="1"/>
              <a:tileRect/>
            </a:gradFill>
            <a:prstDash val="solid"/>
            <a:miter lim="800000"/>
          </a:ln>
          <a:effectLst>
            <a:outerShdw blurRad="114300" dist="25400" dir="2700000" algn="t" rotWithShape="0">
              <a:prstClr val="black">
                <a:alpha val="35000"/>
              </a:prstClr>
            </a:outerShdw>
          </a:effectLst>
          <a:extLst/>
        </xdr:spPr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kern="0">
              <a:solidFill>
                <a:prstClr val="white"/>
              </a:solidFill>
              <a:latin typeface="Calibri" panose="020F0502020204030204"/>
              <a:ea typeface="宋体" panose="02010600030101010101" pitchFamily="2" charset="-122"/>
            </a:endParaRPr>
          </a:p>
        </xdr:txBody>
      </xdr:sp>
      <xdr:grpSp>
        <xdr:nvGrpSpPr>
          <xdr:cNvPr id="6" name="组合 5"/>
          <xdr:cNvGrpSpPr/>
        </xdr:nvGrpSpPr>
        <xdr:grpSpPr>
          <a:xfrm>
            <a:off x="10047761" y="164132"/>
            <a:ext cx="360751" cy="348012"/>
            <a:chOff x="970936" y="2022475"/>
            <a:chExt cx="563562" cy="560389"/>
          </a:xfrm>
        </xdr:grpSpPr>
        <xdr:sp macro="" textlink="">
          <xdr:nvSpPr>
            <xdr:cNvPr id="7" name="Freeform 5"/>
            <xdr:cNvSpPr>
              <a:spLocks noEditPoints="1"/>
            </xdr:cNvSpPr>
          </xdr:nvSpPr>
          <xdr:spPr bwMode="auto">
            <a:xfrm>
              <a:off x="1026498" y="2092325"/>
              <a:ext cx="450849" cy="490539"/>
            </a:xfrm>
            <a:custGeom>
              <a:avLst/>
              <a:gdLst>
                <a:gd name="T0" fmla="*/ 60 w 120"/>
                <a:gd name="T1" fmla="*/ 0 h 129"/>
                <a:gd name="T2" fmla="*/ 0 w 120"/>
                <a:gd name="T3" fmla="*/ 45 h 129"/>
                <a:gd name="T4" fmla="*/ 0 w 120"/>
                <a:gd name="T5" fmla="*/ 129 h 129"/>
                <a:gd name="T6" fmla="*/ 120 w 120"/>
                <a:gd name="T7" fmla="*/ 129 h 129"/>
                <a:gd name="T8" fmla="*/ 120 w 120"/>
                <a:gd name="T9" fmla="*/ 45 h 129"/>
                <a:gd name="T10" fmla="*/ 60 w 120"/>
                <a:gd name="T11" fmla="*/ 0 h 129"/>
                <a:gd name="T12" fmla="*/ 60 w 120"/>
                <a:gd name="T13" fmla="*/ 18 h 129"/>
                <a:gd name="T14" fmla="*/ 69 w 120"/>
                <a:gd name="T15" fmla="*/ 27 h 129"/>
                <a:gd name="T16" fmla="*/ 60 w 120"/>
                <a:gd name="T17" fmla="*/ 36 h 129"/>
                <a:gd name="T18" fmla="*/ 51 w 120"/>
                <a:gd name="T19" fmla="*/ 27 h 129"/>
                <a:gd name="T20" fmla="*/ 60 w 120"/>
                <a:gd name="T21" fmla="*/ 18 h 129"/>
                <a:gd name="T22" fmla="*/ 81 w 120"/>
                <a:gd name="T23" fmla="*/ 102 h 129"/>
                <a:gd name="T24" fmla="*/ 39 w 120"/>
                <a:gd name="T25" fmla="*/ 102 h 129"/>
                <a:gd name="T26" fmla="*/ 39 w 120"/>
                <a:gd name="T27" fmla="*/ 60 h 129"/>
                <a:gd name="T28" fmla="*/ 81 w 120"/>
                <a:gd name="T29" fmla="*/ 60 h 129"/>
                <a:gd name="T30" fmla="*/ 81 w 120"/>
                <a:gd name="T31" fmla="*/ 102 h 12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0" h="129">
                  <a:moveTo>
                    <a:pt x="60" y="0"/>
                  </a:moveTo>
                  <a:cubicBezTo>
                    <a:pt x="0" y="45"/>
                    <a:pt x="0" y="45"/>
                    <a:pt x="0" y="45"/>
                  </a:cubicBezTo>
                  <a:cubicBezTo>
                    <a:pt x="0" y="129"/>
                    <a:pt x="0" y="129"/>
                    <a:pt x="0" y="129"/>
                  </a:cubicBezTo>
                  <a:cubicBezTo>
                    <a:pt x="120" y="129"/>
                    <a:pt x="120" y="129"/>
                    <a:pt x="120" y="129"/>
                  </a:cubicBezTo>
                  <a:cubicBezTo>
                    <a:pt x="120" y="45"/>
                    <a:pt x="120" y="45"/>
                    <a:pt x="120" y="45"/>
                  </a:cubicBezTo>
                  <a:lnTo>
                    <a:pt x="60" y="0"/>
                  </a:lnTo>
                  <a:close/>
                  <a:moveTo>
                    <a:pt x="60" y="18"/>
                  </a:moveTo>
                  <a:cubicBezTo>
                    <a:pt x="65" y="18"/>
                    <a:pt x="69" y="22"/>
                    <a:pt x="69" y="27"/>
                  </a:cubicBezTo>
                  <a:cubicBezTo>
                    <a:pt x="69" y="32"/>
                    <a:pt x="65" y="36"/>
                    <a:pt x="60" y="36"/>
                  </a:cubicBezTo>
                  <a:cubicBezTo>
                    <a:pt x="55" y="36"/>
                    <a:pt x="51" y="32"/>
                    <a:pt x="51" y="27"/>
                  </a:cubicBezTo>
                  <a:cubicBezTo>
                    <a:pt x="51" y="22"/>
                    <a:pt x="55" y="18"/>
                    <a:pt x="60" y="18"/>
                  </a:cubicBezTo>
                  <a:close/>
                  <a:moveTo>
                    <a:pt x="81" y="102"/>
                  </a:moveTo>
                  <a:cubicBezTo>
                    <a:pt x="39" y="102"/>
                    <a:pt x="39" y="102"/>
                    <a:pt x="39" y="102"/>
                  </a:cubicBezTo>
                  <a:cubicBezTo>
                    <a:pt x="39" y="60"/>
                    <a:pt x="39" y="60"/>
                    <a:pt x="39" y="60"/>
                  </a:cubicBezTo>
                  <a:cubicBezTo>
                    <a:pt x="81" y="60"/>
                    <a:pt x="81" y="60"/>
                    <a:pt x="81" y="60"/>
                  </a:cubicBezTo>
                  <a:lnTo>
                    <a:pt x="81" y="102"/>
                  </a:ln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8" name="Rectangle 6"/>
            <xdr:cNvSpPr>
              <a:spLocks noChangeArrowheads="1"/>
            </xdr:cNvSpPr>
          </xdr:nvSpPr>
          <xdr:spPr bwMode="auto">
            <a:xfrm>
              <a:off x="1240811" y="2320925"/>
              <a:ext cx="22225" cy="160338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9" name="Rectangle 7"/>
            <xdr:cNvSpPr>
              <a:spLocks noChangeArrowheads="1"/>
            </xdr:cNvSpPr>
          </xdr:nvSpPr>
          <xdr:spPr bwMode="auto">
            <a:xfrm>
              <a:off x="1174136" y="2389188"/>
              <a:ext cx="157162" cy="22225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10" name="Freeform 8"/>
            <xdr:cNvSpPr>
              <a:spLocks/>
            </xdr:cNvSpPr>
          </xdr:nvSpPr>
          <xdr:spPr bwMode="auto">
            <a:xfrm>
              <a:off x="970936" y="2022475"/>
              <a:ext cx="563562" cy="249238"/>
            </a:xfrm>
            <a:custGeom>
              <a:avLst/>
              <a:gdLst>
                <a:gd name="T0" fmla="*/ 149 w 150"/>
                <a:gd name="T1" fmla="*/ 55 h 65"/>
                <a:gd name="T2" fmla="*/ 135 w 150"/>
                <a:gd name="T3" fmla="*/ 45 h 65"/>
                <a:gd name="T4" fmla="*/ 75 w 150"/>
                <a:gd name="T5" fmla="*/ 0 h 65"/>
                <a:gd name="T6" fmla="*/ 48 w 150"/>
                <a:gd name="T7" fmla="*/ 20 h 65"/>
                <a:gd name="T8" fmla="*/ 48 w 150"/>
                <a:gd name="T9" fmla="*/ 9 h 65"/>
                <a:gd name="T10" fmla="*/ 45 w 150"/>
                <a:gd name="T11" fmla="*/ 6 h 65"/>
                <a:gd name="T12" fmla="*/ 43 w 150"/>
                <a:gd name="T13" fmla="*/ 6 h 65"/>
                <a:gd name="T14" fmla="*/ 39 w 150"/>
                <a:gd name="T15" fmla="*/ 9 h 65"/>
                <a:gd name="T16" fmla="*/ 39 w 150"/>
                <a:gd name="T17" fmla="*/ 27 h 65"/>
                <a:gd name="T18" fmla="*/ 15 w 150"/>
                <a:gd name="T19" fmla="*/ 45 h 65"/>
                <a:gd name="T20" fmla="*/ 2 w 150"/>
                <a:gd name="T21" fmla="*/ 55 h 65"/>
                <a:gd name="T22" fmla="*/ 0 w 150"/>
                <a:gd name="T23" fmla="*/ 58 h 65"/>
                <a:gd name="T24" fmla="*/ 0 w 150"/>
                <a:gd name="T25" fmla="*/ 59 h 65"/>
                <a:gd name="T26" fmla="*/ 8 w 150"/>
                <a:gd name="T27" fmla="*/ 62 h 65"/>
                <a:gd name="T28" fmla="*/ 15 w 150"/>
                <a:gd name="T29" fmla="*/ 57 h 65"/>
                <a:gd name="T30" fmla="*/ 75 w 150"/>
                <a:gd name="T31" fmla="*/ 12 h 65"/>
                <a:gd name="T32" fmla="*/ 135 w 150"/>
                <a:gd name="T33" fmla="*/ 57 h 65"/>
                <a:gd name="T34" fmla="*/ 143 w 150"/>
                <a:gd name="T35" fmla="*/ 62 h 65"/>
                <a:gd name="T36" fmla="*/ 150 w 150"/>
                <a:gd name="T37" fmla="*/ 59 h 65"/>
                <a:gd name="T38" fmla="*/ 150 w 150"/>
                <a:gd name="T39" fmla="*/ 58 h 65"/>
                <a:gd name="T40" fmla="*/ 149 w 150"/>
                <a:gd name="T41" fmla="*/ 55 h 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150" h="65">
                  <a:moveTo>
                    <a:pt x="149" y="55"/>
                  </a:moveTo>
                  <a:cubicBezTo>
                    <a:pt x="135" y="45"/>
                    <a:pt x="135" y="45"/>
                    <a:pt x="135" y="45"/>
                  </a:cubicBezTo>
                  <a:cubicBezTo>
                    <a:pt x="75" y="0"/>
                    <a:pt x="75" y="0"/>
                    <a:pt x="75" y="0"/>
                  </a:cubicBezTo>
                  <a:cubicBezTo>
                    <a:pt x="48" y="20"/>
                    <a:pt x="48" y="20"/>
                    <a:pt x="48" y="20"/>
                  </a:cubicBezTo>
                  <a:cubicBezTo>
                    <a:pt x="48" y="9"/>
                    <a:pt x="48" y="9"/>
                    <a:pt x="48" y="9"/>
                  </a:cubicBezTo>
                  <a:cubicBezTo>
                    <a:pt x="48" y="7"/>
                    <a:pt x="47" y="6"/>
                    <a:pt x="45" y="6"/>
                  </a:cubicBezTo>
                  <a:cubicBezTo>
                    <a:pt x="43" y="6"/>
                    <a:pt x="43" y="6"/>
                    <a:pt x="43" y="6"/>
                  </a:cubicBezTo>
                  <a:cubicBezTo>
                    <a:pt x="41" y="6"/>
                    <a:pt x="39" y="7"/>
                    <a:pt x="39" y="9"/>
                  </a:cubicBezTo>
                  <a:cubicBezTo>
                    <a:pt x="39" y="27"/>
                    <a:pt x="39" y="27"/>
                    <a:pt x="39" y="27"/>
                  </a:cubicBezTo>
                  <a:cubicBezTo>
                    <a:pt x="15" y="45"/>
                    <a:pt x="15" y="45"/>
                    <a:pt x="15" y="45"/>
                  </a:cubicBezTo>
                  <a:cubicBezTo>
                    <a:pt x="2" y="55"/>
                    <a:pt x="2" y="55"/>
                    <a:pt x="2" y="55"/>
                  </a:cubicBezTo>
                  <a:cubicBezTo>
                    <a:pt x="1" y="56"/>
                    <a:pt x="0" y="57"/>
                    <a:pt x="0" y="58"/>
                  </a:cubicBezTo>
                  <a:cubicBezTo>
                    <a:pt x="0" y="59"/>
                    <a:pt x="0" y="59"/>
                    <a:pt x="0" y="59"/>
                  </a:cubicBezTo>
                  <a:cubicBezTo>
                    <a:pt x="0" y="62"/>
                    <a:pt x="5" y="65"/>
                    <a:pt x="8" y="62"/>
                  </a:cubicBezTo>
                  <a:cubicBezTo>
                    <a:pt x="15" y="57"/>
                    <a:pt x="15" y="57"/>
                    <a:pt x="15" y="57"/>
                  </a:cubicBezTo>
                  <a:cubicBezTo>
                    <a:pt x="75" y="12"/>
                    <a:pt x="75" y="12"/>
                    <a:pt x="75" y="12"/>
                  </a:cubicBezTo>
                  <a:cubicBezTo>
                    <a:pt x="135" y="57"/>
                    <a:pt x="135" y="57"/>
                    <a:pt x="135" y="57"/>
                  </a:cubicBezTo>
                  <a:cubicBezTo>
                    <a:pt x="143" y="62"/>
                    <a:pt x="143" y="62"/>
                    <a:pt x="143" y="62"/>
                  </a:cubicBezTo>
                  <a:cubicBezTo>
                    <a:pt x="146" y="65"/>
                    <a:pt x="150" y="62"/>
                    <a:pt x="150" y="59"/>
                  </a:cubicBezTo>
                  <a:cubicBezTo>
                    <a:pt x="150" y="58"/>
                    <a:pt x="150" y="58"/>
                    <a:pt x="150" y="58"/>
                  </a:cubicBezTo>
                  <a:cubicBezTo>
                    <a:pt x="150" y="57"/>
                    <a:pt x="150" y="56"/>
                    <a:pt x="149" y="55"/>
                  </a:cubicBez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304800</xdr:colOff>
      <xdr:row>0</xdr:row>
      <xdr:rowOff>142875</xdr:rowOff>
    </xdr:from>
    <xdr:to>
      <xdr:col>11</xdr:col>
      <xdr:colOff>819150</xdr:colOff>
      <xdr:row>0</xdr:row>
      <xdr:rowOff>533400</xdr:rowOff>
    </xdr:to>
    <xdr:grpSp>
      <xdr:nvGrpSpPr>
        <xdr:cNvPr id="2" name="组合 1">
          <a:hlinkClick xmlns:r="http://schemas.openxmlformats.org/officeDocument/2006/relationships" r:id="rId1"/>
        </xdr:cNvPr>
        <xdr:cNvGrpSpPr/>
      </xdr:nvGrpSpPr>
      <xdr:grpSpPr>
        <a:xfrm>
          <a:off x="9877425" y="142875"/>
          <a:ext cx="514350" cy="390525"/>
          <a:chOff x="9906000" y="28575"/>
          <a:chExt cx="638175" cy="619125"/>
        </a:xfrm>
      </xdr:grpSpPr>
      <xdr:sp macro="" textlink="">
        <xdr:nvSpPr>
          <xdr:cNvPr id="3" name="Oval 272"/>
          <xdr:cNvSpPr>
            <a:spLocks noChangeArrowheads="1"/>
          </xdr:cNvSpPr>
        </xdr:nvSpPr>
        <xdr:spPr bwMode="auto">
          <a:xfrm>
            <a:off x="9906000" y="28575"/>
            <a:ext cx="638175" cy="619125"/>
          </a:xfrm>
          <a:prstGeom prst="ellipse">
            <a:avLst/>
          </a:prstGeom>
          <a:gradFill flip="none" rotWithShape="1">
            <a:gsLst>
              <a:gs pos="100000">
                <a:srgbClr val="FFFFFF">
                  <a:lumMod val="100000"/>
                </a:srgbClr>
              </a:gs>
              <a:gs pos="0">
                <a:srgbClr val="D9D9DA"/>
              </a:gs>
            </a:gsLst>
            <a:lin ang="2700000" scaled="1"/>
            <a:tileRect/>
          </a:gradFill>
          <a:ln w="12700" cap="flat" cmpd="sng" algn="ctr">
            <a:gradFill flip="none" rotWithShape="1">
              <a:gsLst>
                <a:gs pos="100000">
                  <a:srgbClr val="FFFFFF"/>
                </a:gs>
                <a:gs pos="0">
                  <a:srgbClr val="D9D9DA"/>
                </a:gs>
              </a:gsLst>
              <a:lin ang="13500000" scaled="1"/>
              <a:tileRect/>
            </a:gradFill>
            <a:prstDash val="solid"/>
            <a:miter lim="800000"/>
          </a:ln>
          <a:effectLst>
            <a:outerShdw blurRad="114300" dist="25400" dir="2700000" algn="t" rotWithShape="0">
              <a:prstClr val="black">
                <a:alpha val="35000"/>
              </a:prstClr>
            </a:outerShdw>
          </a:effectLst>
          <a:extLst/>
        </xdr:spPr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kern="0">
              <a:solidFill>
                <a:prstClr val="white"/>
              </a:solidFill>
              <a:latin typeface="Calibri" panose="020F0502020204030204"/>
              <a:ea typeface="宋体" panose="02010600030101010101" pitchFamily="2" charset="-122"/>
            </a:endParaRPr>
          </a:p>
        </xdr:txBody>
      </xdr:sp>
      <xdr:grpSp>
        <xdr:nvGrpSpPr>
          <xdr:cNvPr id="4" name="组合 3"/>
          <xdr:cNvGrpSpPr/>
        </xdr:nvGrpSpPr>
        <xdr:grpSpPr>
          <a:xfrm>
            <a:off x="10047761" y="164132"/>
            <a:ext cx="360751" cy="348012"/>
            <a:chOff x="970936" y="2022475"/>
            <a:chExt cx="563562" cy="560389"/>
          </a:xfrm>
        </xdr:grpSpPr>
        <xdr:sp macro="" textlink="">
          <xdr:nvSpPr>
            <xdr:cNvPr id="5" name="Freeform 5"/>
            <xdr:cNvSpPr>
              <a:spLocks noEditPoints="1"/>
            </xdr:cNvSpPr>
          </xdr:nvSpPr>
          <xdr:spPr bwMode="auto">
            <a:xfrm>
              <a:off x="1026498" y="2092325"/>
              <a:ext cx="450849" cy="490539"/>
            </a:xfrm>
            <a:custGeom>
              <a:avLst/>
              <a:gdLst>
                <a:gd name="T0" fmla="*/ 60 w 120"/>
                <a:gd name="T1" fmla="*/ 0 h 129"/>
                <a:gd name="T2" fmla="*/ 0 w 120"/>
                <a:gd name="T3" fmla="*/ 45 h 129"/>
                <a:gd name="T4" fmla="*/ 0 w 120"/>
                <a:gd name="T5" fmla="*/ 129 h 129"/>
                <a:gd name="T6" fmla="*/ 120 w 120"/>
                <a:gd name="T7" fmla="*/ 129 h 129"/>
                <a:gd name="T8" fmla="*/ 120 w 120"/>
                <a:gd name="T9" fmla="*/ 45 h 129"/>
                <a:gd name="T10" fmla="*/ 60 w 120"/>
                <a:gd name="T11" fmla="*/ 0 h 129"/>
                <a:gd name="T12" fmla="*/ 60 w 120"/>
                <a:gd name="T13" fmla="*/ 18 h 129"/>
                <a:gd name="T14" fmla="*/ 69 w 120"/>
                <a:gd name="T15" fmla="*/ 27 h 129"/>
                <a:gd name="T16" fmla="*/ 60 w 120"/>
                <a:gd name="T17" fmla="*/ 36 h 129"/>
                <a:gd name="T18" fmla="*/ 51 w 120"/>
                <a:gd name="T19" fmla="*/ 27 h 129"/>
                <a:gd name="T20" fmla="*/ 60 w 120"/>
                <a:gd name="T21" fmla="*/ 18 h 129"/>
                <a:gd name="T22" fmla="*/ 81 w 120"/>
                <a:gd name="T23" fmla="*/ 102 h 129"/>
                <a:gd name="T24" fmla="*/ 39 w 120"/>
                <a:gd name="T25" fmla="*/ 102 h 129"/>
                <a:gd name="T26" fmla="*/ 39 w 120"/>
                <a:gd name="T27" fmla="*/ 60 h 129"/>
                <a:gd name="T28" fmla="*/ 81 w 120"/>
                <a:gd name="T29" fmla="*/ 60 h 129"/>
                <a:gd name="T30" fmla="*/ 81 w 120"/>
                <a:gd name="T31" fmla="*/ 102 h 12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0" h="129">
                  <a:moveTo>
                    <a:pt x="60" y="0"/>
                  </a:moveTo>
                  <a:cubicBezTo>
                    <a:pt x="0" y="45"/>
                    <a:pt x="0" y="45"/>
                    <a:pt x="0" y="45"/>
                  </a:cubicBezTo>
                  <a:cubicBezTo>
                    <a:pt x="0" y="129"/>
                    <a:pt x="0" y="129"/>
                    <a:pt x="0" y="129"/>
                  </a:cubicBezTo>
                  <a:cubicBezTo>
                    <a:pt x="120" y="129"/>
                    <a:pt x="120" y="129"/>
                    <a:pt x="120" y="129"/>
                  </a:cubicBezTo>
                  <a:cubicBezTo>
                    <a:pt x="120" y="45"/>
                    <a:pt x="120" y="45"/>
                    <a:pt x="120" y="45"/>
                  </a:cubicBezTo>
                  <a:lnTo>
                    <a:pt x="60" y="0"/>
                  </a:lnTo>
                  <a:close/>
                  <a:moveTo>
                    <a:pt x="60" y="18"/>
                  </a:moveTo>
                  <a:cubicBezTo>
                    <a:pt x="65" y="18"/>
                    <a:pt x="69" y="22"/>
                    <a:pt x="69" y="27"/>
                  </a:cubicBezTo>
                  <a:cubicBezTo>
                    <a:pt x="69" y="32"/>
                    <a:pt x="65" y="36"/>
                    <a:pt x="60" y="36"/>
                  </a:cubicBezTo>
                  <a:cubicBezTo>
                    <a:pt x="55" y="36"/>
                    <a:pt x="51" y="32"/>
                    <a:pt x="51" y="27"/>
                  </a:cubicBezTo>
                  <a:cubicBezTo>
                    <a:pt x="51" y="22"/>
                    <a:pt x="55" y="18"/>
                    <a:pt x="60" y="18"/>
                  </a:cubicBezTo>
                  <a:close/>
                  <a:moveTo>
                    <a:pt x="81" y="102"/>
                  </a:moveTo>
                  <a:cubicBezTo>
                    <a:pt x="39" y="102"/>
                    <a:pt x="39" y="102"/>
                    <a:pt x="39" y="102"/>
                  </a:cubicBezTo>
                  <a:cubicBezTo>
                    <a:pt x="39" y="60"/>
                    <a:pt x="39" y="60"/>
                    <a:pt x="39" y="60"/>
                  </a:cubicBezTo>
                  <a:cubicBezTo>
                    <a:pt x="81" y="60"/>
                    <a:pt x="81" y="60"/>
                    <a:pt x="81" y="60"/>
                  </a:cubicBezTo>
                  <a:lnTo>
                    <a:pt x="81" y="102"/>
                  </a:ln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6" name="Rectangle 6"/>
            <xdr:cNvSpPr>
              <a:spLocks noChangeArrowheads="1"/>
            </xdr:cNvSpPr>
          </xdr:nvSpPr>
          <xdr:spPr bwMode="auto">
            <a:xfrm>
              <a:off x="1240811" y="2320925"/>
              <a:ext cx="22225" cy="160338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7" name="Rectangle 7"/>
            <xdr:cNvSpPr>
              <a:spLocks noChangeArrowheads="1"/>
            </xdr:cNvSpPr>
          </xdr:nvSpPr>
          <xdr:spPr bwMode="auto">
            <a:xfrm>
              <a:off x="1174136" y="2389188"/>
              <a:ext cx="157162" cy="22225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8" name="Freeform 8"/>
            <xdr:cNvSpPr>
              <a:spLocks/>
            </xdr:cNvSpPr>
          </xdr:nvSpPr>
          <xdr:spPr bwMode="auto">
            <a:xfrm>
              <a:off x="970936" y="2022475"/>
              <a:ext cx="563562" cy="249238"/>
            </a:xfrm>
            <a:custGeom>
              <a:avLst/>
              <a:gdLst>
                <a:gd name="T0" fmla="*/ 149 w 150"/>
                <a:gd name="T1" fmla="*/ 55 h 65"/>
                <a:gd name="T2" fmla="*/ 135 w 150"/>
                <a:gd name="T3" fmla="*/ 45 h 65"/>
                <a:gd name="T4" fmla="*/ 75 w 150"/>
                <a:gd name="T5" fmla="*/ 0 h 65"/>
                <a:gd name="T6" fmla="*/ 48 w 150"/>
                <a:gd name="T7" fmla="*/ 20 h 65"/>
                <a:gd name="T8" fmla="*/ 48 w 150"/>
                <a:gd name="T9" fmla="*/ 9 h 65"/>
                <a:gd name="T10" fmla="*/ 45 w 150"/>
                <a:gd name="T11" fmla="*/ 6 h 65"/>
                <a:gd name="T12" fmla="*/ 43 w 150"/>
                <a:gd name="T13" fmla="*/ 6 h 65"/>
                <a:gd name="T14" fmla="*/ 39 w 150"/>
                <a:gd name="T15" fmla="*/ 9 h 65"/>
                <a:gd name="T16" fmla="*/ 39 w 150"/>
                <a:gd name="T17" fmla="*/ 27 h 65"/>
                <a:gd name="T18" fmla="*/ 15 w 150"/>
                <a:gd name="T19" fmla="*/ 45 h 65"/>
                <a:gd name="T20" fmla="*/ 2 w 150"/>
                <a:gd name="T21" fmla="*/ 55 h 65"/>
                <a:gd name="T22" fmla="*/ 0 w 150"/>
                <a:gd name="T23" fmla="*/ 58 h 65"/>
                <a:gd name="T24" fmla="*/ 0 w 150"/>
                <a:gd name="T25" fmla="*/ 59 h 65"/>
                <a:gd name="T26" fmla="*/ 8 w 150"/>
                <a:gd name="T27" fmla="*/ 62 h 65"/>
                <a:gd name="T28" fmla="*/ 15 w 150"/>
                <a:gd name="T29" fmla="*/ 57 h 65"/>
                <a:gd name="T30" fmla="*/ 75 w 150"/>
                <a:gd name="T31" fmla="*/ 12 h 65"/>
                <a:gd name="T32" fmla="*/ 135 w 150"/>
                <a:gd name="T33" fmla="*/ 57 h 65"/>
                <a:gd name="T34" fmla="*/ 143 w 150"/>
                <a:gd name="T35" fmla="*/ 62 h 65"/>
                <a:gd name="T36" fmla="*/ 150 w 150"/>
                <a:gd name="T37" fmla="*/ 59 h 65"/>
                <a:gd name="T38" fmla="*/ 150 w 150"/>
                <a:gd name="T39" fmla="*/ 58 h 65"/>
                <a:gd name="T40" fmla="*/ 149 w 150"/>
                <a:gd name="T41" fmla="*/ 55 h 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150" h="65">
                  <a:moveTo>
                    <a:pt x="149" y="55"/>
                  </a:moveTo>
                  <a:cubicBezTo>
                    <a:pt x="135" y="45"/>
                    <a:pt x="135" y="45"/>
                    <a:pt x="135" y="45"/>
                  </a:cubicBezTo>
                  <a:cubicBezTo>
                    <a:pt x="75" y="0"/>
                    <a:pt x="75" y="0"/>
                    <a:pt x="75" y="0"/>
                  </a:cubicBezTo>
                  <a:cubicBezTo>
                    <a:pt x="48" y="20"/>
                    <a:pt x="48" y="20"/>
                    <a:pt x="48" y="20"/>
                  </a:cubicBezTo>
                  <a:cubicBezTo>
                    <a:pt x="48" y="9"/>
                    <a:pt x="48" y="9"/>
                    <a:pt x="48" y="9"/>
                  </a:cubicBezTo>
                  <a:cubicBezTo>
                    <a:pt x="48" y="7"/>
                    <a:pt x="47" y="6"/>
                    <a:pt x="45" y="6"/>
                  </a:cubicBezTo>
                  <a:cubicBezTo>
                    <a:pt x="43" y="6"/>
                    <a:pt x="43" y="6"/>
                    <a:pt x="43" y="6"/>
                  </a:cubicBezTo>
                  <a:cubicBezTo>
                    <a:pt x="41" y="6"/>
                    <a:pt x="39" y="7"/>
                    <a:pt x="39" y="9"/>
                  </a:cubicBezTo>
                  <a:cubicBezTo>
                    <a:pt x="39" y="27"/>
                    <a:pt x="39" y="27"/>
                    <a:pt x="39" y="27"/>
                  </a:cubicBezTo>
                  <a:cubicBezTo>
                    <a:pt x="15" y="45"/>
                    <a:pt x="15" y="45"/>
                    <a:pt x="15" y="45"/>
                  </a:cubicBezTo>
                  <a:cubicBezTo>
                    <a:pt x="2" y="55"/>
                    <a:pt x="2" y="55"/>
                    <a:pt x="2" y="55"/>
                  </a:cubicBezTo>
                  <a:cubicBezTo>
                    <a:pt x="1" y="56"/>
                    <a:pt x="0" y="57"/>
                    <a:pt x="0" y="58"/>
                  </a:cubicBezTo>
                  <a:cubicBezTo>
                    <a:pt x="0" y="59"/>
                    <a:pt x="0" y="59"/>
                    <a:pt x="0" y="59"/>
                  </a:cubicBezTo>
                  <a:cubicBezTo>
                    <a:pt x="0" y="62"/>
                    <a:pt x="5" y="65"/>
                    <a:pt x="8" y="62"/>
                  </a:cubicBezTo>
                  <a:cubicBezTo>
                    <a:pt x="15" y="57"/>
                    <a:pt x="15" y="57"/>
                    <a:pt x="15" y="57"/>
                  </a:cubicBezTo>
                  <a:cubicBezTo>
                    <a:pt x="75" y="12"/>
                    <a:pt x="75" y="12"/>
                    <a:pt x="75" y="12"/>
                  </a:cubicBezTo>
                  <a:cubicBezTo>
                    <a:pt x="135" y="57"/>
                    <a:pt x="135" y="57"/>
                    <a:pt x="135" y="57"/>
                  </a:cubicBezTo>
                  <a:cubicBezTo>
                    <a:pt x="143" y="62"/>
                    <a:pt x="143" y="62"/>
                    <a:pt x="143" y="62"/>
                  </a:cubicBezTo>
                  <a:cubicBezTo>
                    <a:pt x="146" y="65"/>
                    <a:pt x="150" y="62"/>
                    <a:pt x="150" y="59"/>
                  </a:cubicBezTo>
                  <a:cubicBezTo>
                    <a:pt x="150" y="58"/>
                    <a:pt x="150" y="58"/>
                    <a:pt x="150" y="58"/>
                  </a:cubicBezTo>
                  <a:cubicBezTo>
                    <a:pt x="150" y="57"/>
                    <a:pt x="150" y="56"/>
                    <a:pt x="149" y="55"/>
                  </a:cubicBez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1047750</xdr:colOff>
          <xdr:row>0</xdr:row>
          <xdr:rowOff>0</xdr:rowOff>
        </xdr:from>
        <xdr:to>
          <xdr:col>9</xdr:col>
          <xdr:colOff>1133475</xdr:colOff>
          <xdr:row>0</xdr:row>
          <xdr:rowOff>314325</xdr:rowOff>
        </xdr:to>
        <xdr:sp macro="" textlink="">
          <xdr:nvSpPr>
            <xdr:cNvPr id="9219" name="CommandButton1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0</xdr:row>
          <xdr:rowOff>0</xdr:rowOff>
        </xdr:from>
        <xdr:to>
          <xdr:col>11</xdr:col>
          <xdr:colOff>142875</xdr:colOff>
          <xdr:row>0</xdr:row>
          <xdr:rowOff>314325</xdr:rowOff>
        </xdr:to>
        <xdr:sp macro="" textlink="">
          <xdr:nvSpPr>
            <xdr:cNvPr id="9220" name="CommandButton2" hidden="1">
              <a:extLst>
                <a:ext uri="{63B3BB69-23CF-44E3-9099-C40C66FF867C}">
                  <a14:compatExt spid="_x0000_s9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13</xdr:col>
      <xdr:colOff>533401</xdr:colOff>
      <xdr:row>0</xdr:row>
      <xdr:rowOff>114301</xdr:rowOff>
    </xdr:from>
    <xdr:to>
      <xdr:col>14</xdr:col>
      <xdr:colOff>400051</xdr:colOff>
      <xdr:row>0</xdr:row>
      <xdr:rowOff>533401</xdr:rowOff>
    </xdr:to>
    <xdr:grpSp>
      <xdr:nvGrpSpPr>
        <xdr:cNvPr id="5" name="组合 4">
          <a:hlinkClick xmlns:r="http://schemas.openxmlformats.org/officeDocument/2006/relationships" r:id="rId1"/>
        </xdr:cNvPr>
        <xdr:cNvGrpSpPr/>
      </xdr:nvGrpSpPr>
      <xdr:grpSpPr>
        <a:xfrm>
          <a:off x="12849226" y="114301"/>
          <a:ext cx="552450" cy="419100"/>
          <a:chOff x="9906000" y="28575"/>
          <a:chExt cx="638175" cy="619125"/>
        </a:xfrm>
      </xdr:grpSpPr>
      <xdr:sp macro="" textlink="">
        <xdr:nvSpPr>
          <xdr:cNvPr id="6" name="Oval 272"/>
          <xdr:cNvSpPr>
            <a:spLocks noChangeArrowheads="1"/>
          </xdr:cNvSpPr>
        </xdr:nvSpPr>
        <xdr:spPr bwMode="auto">
          <a:xfrm>
            <a:off x="9906000" y="28575"/>
            <a:ext cx="638175" cy="619125"/>
          </a:xfrm>
          <a:prstGeom prst="ellipse">
            <a:avLst/>
          </a:prstGeom>
          <a:gradFill flip="none" rotWithShape="1">
            <a:gsLst>
              <a:gs pos="100000">
                <a:srgbClr val="FFFFFF">
                  <a:lumMod val="100000"/>
                </a:srgbClr>
              </a:gs>
              <a:gs pos="0">
                <a:srgbClr val="D9D9DA"/>
              </a:gs>
            </a:gsLst>
            <a:lin ang="2700000" scaled="1"/>
            <a:tileRect/>
          </a:gradFill>
          <a:ln w="12700" cap="flat" cmpd="sng" algn="ctr">
            <a:gradFill flip="none" rotWithShape="1">
              <a:gsLst>
                <a:gs pos="100000">
                  <a:srgbClr val="FFFFFF"/>
                </a:gs>
                <a:gs pos="0">
                  <a:srgbClr val="D9D9DA"/>
                </a:gs>
              </a:gsLst>
              <a:lin ang="13500000" scaled="1"/>
              <a:tileRect/>
            </a:gradFill>
            <a:prstDash val="solid"/>
            <a:miter lim="800000"/>
          </a:ln>
          <a:effectLst>
            <a:outerShdw blurRad="114300" dist="25400" dir="2700000" algn="t" rotWithShape="0">
              <a:prstClr val="black">
                <a:alpha val="35000"/>
              </a:prstClr>
            </a:outerShdw>
          </a:effectLst>
          <a:extLst/>
        </xdr:spPr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kern="0">
              <a:solidFill>
                <a:prstClr val="white"/>
              </a:solidFill>
              <a:latin typeface="Calibri" panose="020F0502020204030204"/>
              <a:ea typeface="宋体" panose="02010600030101010101" pitchFamily="2" charset="-122"/>
            </a:endParaRPr>
          </a:p>
        </xdr:txBody>
      </xdr:sp>
      <xdr:grpSp>
        <xdr:nvGrpSpPr>
          <xdr:cNvPr id="7" name="组合 6"/>
          <xdr:cNvGrpSpPr/>
        </xdr:nvGrpSpPr>
        <xdr:grpSpPr>
          <a:xfrm>
            <a:off x="10047761" y="164132"/>
            <a:ext cx="360751" cy="348012"/>
            <a:chOff x="970936" y="2022475"/>
            <a:chExt cx="563562" cy="560389"/>
          </a:xfrm>
        </xdr:grpSpPr>
        <xdr:sp macro="" textlink="">
          <xdr:nvSpPr>
            <xdr:cNvPr id="8" name="Freeform 5"/>
            <xdr:cNvSpPr>
              <a:spLocks noEditPoints="1"/>
            </xdr:cNvSpPr>
          </xdr:nvSpPr>
          <xdr:spPr bwMode="auto">
            <a:xfrm>
              <a:off x="1026498" y="2092325"/>
              <a:ext cx="450849" cy="490539"/>
            </a:xfrm>
            <a:custGeom>
              <a:avLst/>
              <a:gdLst>
                <a:gd name="T0" fmla="*/ 60 w 120"/>
                <a:gd name="T1" fmla="*/ 0 h 129"/>
                <a:gd name="T2" fmla="*/ 0 w 120"/>
                <a:gd name="T3" fmla="*/ 45 h 129"/>
                <a:gd name="T4" fmla="*/ 0 w 120"/>
                <a:gd name="T5" fmla="*/ 129 h 129"/>
                <a:gd name="T6" fmla="*/ 120 w 120"/>
                <a:gd name="T7" fmla="*/ 129 h 129"/>
                <a:gd name="T8" fmla="*/ 120 w 120"/>
                <a:gd name="T9" fmla="*/ 45 h 129"/>
                <a:gd name="T10" fmla="*/ 60 w 120"/>
                <a:gd name="T11" fmla="*/ 0 h 129"/>
                <a:gd name="T12" fmla="*/ 60 w 120"/>
                <a:gd name="T13" fmla="*/ 18 h 129"/>
                <a:gd name="T14" fmla="*/ 69 w 120"/>
                <a:gd name="T15" fmla="*/ 27 h 129"/>
                <a:gd name="T16" fmla="*/ 60 w 120"/>
                <a:gd name="T17" fmla="*/ 36 h 129"/>
                <a:gd name="T18" fmla="*/ 51 w 120"/>
                <a:gd name="T19" fmla="*/ 27 h 129"/>
                <a:gd name="T20" fmla="*/ 60 w 120"/>
                <a:gd name="T21" fmla="*/ 18 h 129"/>
                <a:gd name="T22" fmla="*/ 81 w 120"/>
                <a:gd name="T23" fmla="*/ 102 h 129"/>
                <a:gd name="T24" fmla="*/ 39 w 120"/>
                <a:gd name="T25" fmla="*/ 102 h 129"/>
                <a:gd name="T26" fmla="*/ 39 w 120"/>
                <a:gd name="T27" fmla="*/ 60 h 129"/>
                <a:gd name="T28" fmla="*/ 81 w 120"/>
                <a:gd name="T29" fmla="*/ 60 h 129"/>
                <a:gd name="T30" fmla="*/ 81 w 120"/>
                <a:gd name="T31" fmla="*/ 102 h 12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0" h="129">
                  <a:moveTo>
                    <a:pt x="60" y="0"/>
                  </a:moveTo>
                  <a:cubicBezTo>
                    <a:pt x="0" y="45"/>
                    <a:pt x="0" y="45"/>
                    <a:pt x="0" y="45"/>
                  </a:cubicBezTo>
                  <a:cubicBezTo>
                    <a:pt x="0" y="129"/>
                    <a:pt x="0" y="129"/>
                    <a:pt x="0" y="129"/>
                  </a:cubicBezTo>
                  <a:cubicBezTo>
                    <a:pt x="120" y="129"/>
                    <a:pt x="120" y="129"/>
                    <a:pt x="120" y="129"/>
                  </a:cubicBezTo>
                  <a:cubicBezTo>
                    <a:pt x="120" y="45"/>
                    <a:pt x="120" y="45"/>
                    <a:pt x="120" y="45"/>
                  </a:cubicBezTo>
                  <a:lnTo>
                    <a:pt x="60" y="0"/>
                  </a:lnTo>
                  <a:close/>
                  <a:moveTo>
                    <a:pt x="60" y="18"/>
                  </a:moveTo>
                  <a:cubicBezTo>
                    <a:pt x="65" y="18"/>
                    <a:pt x="69" y="22"/>
                    <a:pt x="69" y="27"/>
                  </a:cubicBezTo>
                  <a:cubicBezTo>
                    <a:pt x="69" y="32"/>
                    <a:pt x="65" y="36"/>
                    <a:pt x="60" y="36"/>
                  </a:cubicBezTo>
                  <a:cubicBezTo>
                    <a:pt x="55" y="36"/>
                    <a:pt x="51" y="32"/>
                    <a:pt x="51" y="27"/>
                  </a:cubicBezTo>
                  <a:cubicBezTo>
                    <a:pt x="51" y="22"/>
                    <a:pt x="55" y="18"/>
                    <a:pt x="60" y="18"/>
                  </a:cubicBezTo>
                  <a:close/>
                  <a:moveTo>
                    <a:pt x="81" y="102"/>
                  </a:moveTo>
                  <a:cubicBezTo>
                    <a:pt x="39" y="102"/>
                    <a:pt x="39" y="102"/>
                    <a:pt x="39" y="102"/>
                  </a:cubicBezTo>
                  <a:cubicBezTo>
                    <a:pt x="39" y="60"/>
                    <a:pt x="39" y="60"/>
                    <a:pt x="39" y="60"/>
                  </a:cubicBezTo>
                  <a:cubicBezTo>
                    <a:pt x="81" y="60"/>
                    <a:pt x="81" y="60"/>
                    <a:pt x="81" y="60"/>
                  </a:cubicBezTo>
                  <a:lnTo>
                    <a:pt x="81" y="102"/>
                  </a:ln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9" name="Rectangle 6"/>
            <xdr:cNvSpPr>
              <a:spLocks noChangeArrowheads="1"/>
            </xdr:cNvSpPr>
          </xdr:nvSpPr>
          <xdr:spPr bwMode="auto">
            <a:xfrm>
              <a:off x="1240811" y="2320925"/>
              <a:ext cx="22225" cy="160338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10" name="Rectangle 7"/>
            <xdr:cNvSpPr>
              <a:spLocks noChangeArrowheads="1"/>
            </xdr:cNvSpPr>
          </xdr:nvSpPr>
          <xdr:spPr bwMode="auto">
            <a:xfrm>
              <a:off x="1174136" y="2389188"/>
              <a:ext cx="157162" cy="22225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11" name="Freeform 8"/>
            <xdr:cNvSpPr>
              <a:spLocks/>
            </xdr:cNvSpPr>
          </xdr:nvSpPr>
          <xdr:spPr bwMode="auto">
            <a:xfrm>
              <a:off x="970936" y="2022475"/>
              <a:ext cx="563562" cy="249238"/>
            </a:xfrm>
            <a:custGeom>
              <a:avLst/>
              <a:gdLst>
                <a:gd name="T0" fmla="*/ 149 w 150"/>
                <a:gd name="T1" fmla="*/ 55 h 65"/>
                <a:gd name="T2" fmla="*/ 135 w 150"/>
                <a:gd name="T3" fmla="*/ 45 h 65"/>
                <a:gd name="T4" fmla="*/ 75 w 150"/>
                <a:gd name="T5" fmla="*/ 0 h 65"/>
                <a:gd name="T6" fmla="*/ 48 w 150"/>
                <a:gd name="T7" fmla="*/ 20 h 65"/>
                <a:gd name="T8" fmla="*/ 48 w 150"/>
                <a:gd name="T9" fmla="*/ 9 h 65"/>
                <a:gd name="T10" fmla="*/ 45 w 150"/>
                <a:gd name="T11" fmla="*/ 6 h 65"/>
                <a:gd name="T12" fmla="*/ 43 w 150"/>
                <a:gd name="T13" fmla="*/ 6 h 65"/>
                <a:gd name="T14" fmla="*/ 39 w 150"/>
                <a:gd name="T15" fmla="*/ 9 h 65"/>
                <a:gd name="T16" fmla="*/ 39 w 150"/>
                <a:gd name="T17" fmla="*/ 27 h 65"/>
                <a:gd name="T18" fmla="*/ 15 w 150"/>
                <a:gd name="T19" fmla="*/ 45 h 65"/>
                <a:gd name="T20" fmla="*/ 2 w 150"/>
                <a:gd name="T21" fmla="*/ 55 h 65"/>
                <a:gd name="T22" fmla="*/ 0 w 150"/>
                <a:gd name="T23" fmla="*/ 58 h 65"/>
                <a:gd name="T24" fmla="*/ 0 w 150"/>
                <a:gd name="T25" fmla="*/ 59 h 65"/>
                <a:gd name="T26" fmla="*/ 8 w 150"/>
                <a:gd name="T27" fmla="*/ 62 h 65"/>
                <a:gd name="T28" fmla="*/ 15 w 150"/>
                <a:gd name="T29" fmla="*/ 57 h 65"/>
                <a:gd name="T30" fmla="*/ 75 w 150"/>
                <a:gd name="T31" fmla="*/ 12 h 65"/>
                <a:gd name="T32" fmla="*/ 135 w 150"/>
                <a:gd name="T33" fmla="*/ 57 h 65"/>
                <a:gd name="T34" fmla="*/ 143 w 150"/>
                <a:gd name="T35" fmla="*/ 62 h 65"/>
                <a:gd name="T36" fmla="*/ 150 w 150"/>
                <a:gd name="T37" fmla="*/ 59 h 65"/>
                <a:gd name="T38" fmla="*/ 150 w 150"/>
                <a:gd name="T39" fmla="*/ 58 h 65"/>
                <a:gd name="T40" fmla="*/ 149 w 150"/>
                <a:gd name="T41" fmla="*/ 55 h 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150" h="65">
                  <a:moveTo>
                    <a:pt x="149" y="55"/>
                  </a:moveTo>
                  <a:cubicBezTo>
                    <a:pt x="135" y="45"/>
                    <a:pt x="135" y="45"/>
                    <a:pt x="135" y="45"/>
                  </a:cubicBezTo>
                  <a:cubicBezTo>
                    <a:pt x="75" y="0"/>
                    <a:pt x="75" y="0"/>
                    <a:pt x="75" y="0"/>
                  </a:cubicBezTo>
                  <a:cubicBezTo>
                    <a:pt x="48" y="20"/>
                    <a:pt x="48" y="20"/>
                    <a:pt x="48" y="20"/>
                  </a:cubicBezTo>
                  <a:cubicBezTo>
                    <a:pt x="48" y="9"/>
                    <a:pt x="48" y="9"/>
                    <a:pt x="48" y="9"/>
                  </a:cubicBezTo>
                  <a:cubicBezTo>
                    <a:pt x="48" y="7"/>
                    <a:pt x="47" y="6"/>
                    <a:pt x="45" y="6"/>
                  </a:cubicBezTo>
                  <a:cubicBezTo>
                    <a:pt x="43" y="6"/>
                    <a:pt x="43" y="6"/>
                    <a:pt x="43" y="6"/>
                  </a:cubicBezTo>
                  <a:cubicBezTo>
                    <a:pt x="41" y="6"/>
                    <a:pt x="39" y="7"/>
                    <a:pt x="39" y="9"/>
                  </a:cubicBezTo>
                  <a:cubicBezTo>
                    <a:pt x="39" y="27"/>
                    <a:pt x="39" y="27"/>
                    <a:pt x="39" y="27"/>
                  </a:cubicBezTo>
                  <a:cubicBezTo>
                    <a:pt x="15" y="45"/>
                    <a:pt x="15" y="45"/>
                    <a:pt x="15" y="45"/>
                  </a:cubicBezTo>
                  <a:cubicBezTo>
                    <a:pt x="2" y="55"/>
                    <a:pt x="2" y="55"/>
                    <a:pt x="2" y="55"/>
                  </a:cubicBezTo>
                  <a:cubicBezTo>
                    <a:pt x="1" y="56"/>
                    <a:pt x="0" y="57"/>
                    <a:pt x="0" y="58"/>
                  </a:cubicBezTo>
                  <a:cubicBezTo>
                    <a:pt x="0" y="59"/>
                    <a:pt x="0" y="59"/>
                    <a:pt x="0" y="59"/>
                  </a:cubicBezTo>
                  <a:cubicBezTo>
                    <a:pt x="0" y="62"/>
                    <a:pt x="5" y="65"/>
                    <a:pt x="8" y="62"/>
                  </a:cubicBezTo>
                  <a:cubicBezTo>
                    <a:pt x="15" y="57"/>
                    <a:pt x="15" y="57"/>
                    <a:pt x="15" y="57"/>
                  </a:cubicBezTo>
                  <a:cubicBezTo>
                    <a:pt x="75" y="12"/>
                    <a:pt x="75" y="12"/>
                    <a:pt x="75" y="12"/>
                  </a:cubicBezTo>
                  <a:cubicBezTo>
                    <a:pt x="135" y="57"/>
                    <a:pt x="135" y="57"/>
                    <a:pt x="135" y="57"/>
                  </a:cubicBezTo>
                  <a:cubicBezTo>
                    <a:pt x="143" y="62"/>
                    <a:pt x="143" y="62"/>
                    <a:pt x="143" y="62"/>
                  </a:cubicBezTo>
                  <a:cubicBezTo>
                    <a:pt x="146" y="65"/>
                    <a:pt x="150" y="62"/>
                    <a:pt x="150" y="59"/>
                  </a:cubicBezTo>
                  <a:cubicBezTo>
                    <a:pt x="150" y="58"/>
                    <a:pt x="150" y="58"/>
                    <a:pt x="150" y="58"/>
                  </a:cubicBezTo>
                  <a:cubicBezTo>
                    <a:pt x="150" y="57"/>
                    <a:pt x="150" y="56"/>
                    <a:pt x="149" y="55"/>
                  </a:cubicBez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228600</xdr:colOff>
      <xdr:row>0</xdr:row>
      <xdr:rowOff>85725</xdr:rowOff>
    </xdr:from>
    <xdr:to>
      <xdr:col>12</xdr:col>
      <xdr:colOff>790575</xdr:colOff>
      <xdr:row>0</xdr:row>
      <xdr:rowOff>514351</xdr:rowOff>
    </xdr:to>
    <xdr:grpSp>
      <xdr:nvGrpSpPr>
        <xdr:cNvPr id="2" name="组合 1">
          <a:hlinkClick xmlns:r="http://schemas.openxmlformats.org/officeDocument/2006/relationships" r:id="rId1"/>
        </xdr:cNvPr>
        <xdr:cNvGrpSpPr/>
      </xdr:nvGrpSpPr>
      <xdr:grpSpPr>
        <a:xfrm>
          <a:off x="10791825" y="85725"/>
          <a:ext cx="561975" cy="428626"/>
          <a:chOff x="9906000" y="28575"/>
          <a:chExt cx="638175" cy="619125"/>
        </a:xfrm>
      </xdr:grpSpPr>
      <xdr:sp macro="" textlink="">
        <xdr:nvSpPr>
          <xdr:cNvPr id="7" name="Oval 272"/>
          <xdr:cNvSpPr>
            <a:spLocks noChangeArrowheads="1"/>
          </xdr:cNvSpPr>
        </xdr:nvSpPr>
        <xdr:spPr bwMode="auto">
          <a:xfrm>
            <a:off x="9906000" y="28575"/>
            <a:ext cx="638175" cy="619125"/>
          </a:xfrm>
          <a:prstGeom prst="ellipse">
            <a:avLst/>
          </a:prstGeom>
          <a:gradFill flip="none" rotWithShape="1">
            <a:gsLst>
              <a:gs pos="100000">
                <a:srgbClr val="FFFFFF">
                  <a:lumMod val="100000"/>
                </a:srgbClr>
              </a:gs>
              <a:gs pos="0">
                <a:srgbClr val="D9D9DA"/>
              </a:gs>
            </a:gsLst>
            <a:lin ang="2700000" scaled="1"/>
            <a:tileRect/>
          </a:gradFill>
          <a:ln w="12700" cap="flat" cmpd="sng" algn="ctr">
            <a:gradFill flip="none" rotWithShape="1">
              <a:gsLst>
                <a:gs pos="100000">
                  <a:srgbClr val="FFFFFF"/>
                </a:gs>
                <a:gs pos="0">
                  <a:srgbClr val="D9D9DA"/>
                </a:gs>
              </a:gsLst>
              <a:lin ang="13500000" scaled="1"/>
              <a:tileRect/>
            </a:gradFill>
            <a:prstDash val="solid"/>
            <a:miter lim="800000"/>
          </a:ln>
          <a:effectLst>
            <a:outerShdw blurRad="114300" dist="25400" dir="2700000" algn="t" rotWithShape="0">
              <a:prstClr val="black">
                <a:alpha val="35000"/>
              </a:prstClr>
            </a:outerShdw>
          </a:effectLst>
          <a:extLst/>
        </xdr:spPr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kern="0">
              <a:solidFill>
                <a:prstClr val="white"/>
              </a:solidFill>
              <a:latin typeface="Calibri" panose="020F0502020204030204"/>
              <a:ea typeface="宋体" panose="02010600030101010101" pitchFamily="2" charset="-122"/>
            </a:endParaRPr>
          </a:p>
        </xdr:txBody>
      </xdr:sp>
      <xdr:grpSp>
        <xdr:nvGrpSpPr>
          <xdr:cNvPr id="8" name="组合 7"/>
          <xdr:cNvGrpSpPr/>
        </xdr:nvGrpSpPr>
        <xdr:grpSpPr>
          <a:xfrm>
            <a:off x="10047761" y="164132"/>
            <a:ext cx="360751" cy="348012"/>
            <a:chOff x="970936" y="2022475"/>
            <a:chExt cx="563562" cy="560389"/>
          </a:xfrm>
        </xdr:grpSpPr>
        <xdr:sp macro="" textlink="">
          <xdr:nvSpPr>
            <xdr:cNvPr id="9" name="Freeform 5"/>
            <xdr:cNvSpPr>
              <a:spLocks noEditPoints="1"/>
            </xdr:cNvSpPr>
          </xdr:nvSpPr>
          <xdr:spPr bwMode="auto">
            <a:xfrm>
              <a:off x="1026498" y="2092325"/>
              <a:ext cx="450849" cy="490539"/>
            </a:xfrm>
            <a:custGeom>
              <a:avLst/>
              <a:gdLst>
                <a:gd name="T0" fmla="*/ 60 w 120"/>
                <a:gd name="T1" fmla="*/ 0 h 129"/>
                <a:gd name="T2" fmla="*/ 0 w 120"/>
                <a:gd name="T3" fmla="*/ 45 h 129"/>
                <a:gd name="T4" fmla="*/ 0 w 120"/>
                <a:gd name="T5" fmla="*/ 129 h 129"/>
                <a:gd name="T6" fmla="*/ 120 w 120"/>
                <a:gd name="T7" fmla="*/ 129 h 129"/>
                <a:gd name="T8" fmla="*/ 120 w 120"/>
                <a:gd name="T9" fmla="*/ 45 h 129"/>
                <a:gd name="T10" fmla="*/ 60 w 120"/>
                <a:gd name="T11" fmla="*/ 0 h 129"/>
                <a:gd name="T12" fmla="*/ 60 w 120"/>
                <a:gd name="T13" fmla="*/ 18 h 129"/>
                <a:gd name="T14" fmla="*/ 69 w 120"/>
                <a:gd name="T15" fmla="*/ 27 h 129"/>
                <a:gd name="T16" fmla="*/ 60 w 120"/>
                <a:gd name="T17" fmla="*/ 36 h 129"/>
                <a:gd name="T18" fmla="*/ 51 w 120"/>
                <a:gd name="T19" fmla="*/ 27 h 129"/>
                <a:gd name="T20" fmla="*/ 60 w 120"/>
                <a:gd name="T21" fmla="*/ 18 h 129"/>
                <a:gd name="T22" fmla="*/ 81 w 120"/>
                <a:gd name="T23" fmla="*/ 102 h 129"/>
                <a:gd name="T24" fmla="*/ 39 w 120"/>
                <a:gd name="T25" fmla="*/ 102 h 129"/>
                <a:gd name="T26" fmla="*/ 39 w 120"/>
                <a:gd name="T27" fmla="*/ 60 h 129"/>
                <a:gd name="T28" fmla="*/ 81 w 120"/>
                <a:gd name="T29" fmla="*/ 60 h 129"/>
                <a:gd name="T30" fmla="*/ 81 w 120"/>
                <a:gd name="T31" fmla="*/ 102 h 12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0" h="129">
                  <a:moveTo>
                    <a:pt x="60" y="0"/>
                  </a:moveTo>
                  <a:cubicBezTo>
                    <a:pt x="0" y="45"/>
                    <a:pt x="0" y="45"/>
                    <a:pt x="0" y="45"/>
                  </a:cubicBezTo>
                  <a:cubicBezTo>
                    <a:pt x="0" y="129"/>
                    <a:pt x="0" y="129"/>
                    <a:pt x="0" y="129"/>
                  </a:cubicBezTo>
                  <a:cubicBezTo>
                    <a:pt x="120" y="129"/>
                    <a:pt x="120" y="129"/>
                    <a:pt x="120" y="129"/>
                  </a:cubicBezTo>
                  <a:cubicBezTo>
                    <a:pt x="120" y="45"/>
                    <a:pt x="120" y="45"/>
                    <a:pt x="120" y="45"/>
                  </a:cubicBezTo>
                  <a:lnTo>
                    <a:pt x="60" y="0"/>
                  </a:lnTo>
                  <a:close/>
                  <a:moveTo>
                    <a:pt x="60" y="18"/>
                  </a:moveTo>
                  <a:cubicBezTo>
                    <a:pt x="65" y="18"/>
                    <a:pt x="69" y="22"/>
                    <a:pt x="69" y="27"/>
                  </a:cubicBezTo>
                  <a:cubicBezTo>
                    <a:pt x="69" y="32"/>
                    <a:pt x="65" y="36"/>
                    <a:pt x="60" y="36"/>
                  </a:cubicBezTo>
                  <a:cubicBezTo>
                    <a:pt x="55" y="36"/>
                    <a:pt x="51" y="32"/>
                    <a:pt x="51" y="27"/>
                  </a:cubicBezTo>
                  <a:cubicBezTo>
                    <a:pt x="51" y="22"/>
                    <a:pt x="55" y="18"/>
                    <a:pt x="60" y="18"/>
                  </a:cubicBezTo>
                  <a:close/>
                  <a:moveTo>
                    <a:pt x="81" y="102"/>
                  </a:moveTo>
                  <a:cubicBezTo>
                    <a:pt x="39" y="102"/>
                    <a:pt x="39" y="102"/>
                    <a:pt x="39" y="102"/>
                  </a:cubicBezTo>
                  <a:cubicBezTo>
                    <a:pt x="39" y="60"/>
                    <a:pt x="39" y="60"/>
                    <a:pt x="39" y="60"/>
                  </a:cubicBezTo>
                  <a:cubicBezTo>
                    <a:pt x="81" y="60"/>
                    <a:pt x="81" y="60"/>
                    <a:pt x="81" y="60"/>
                  </a:cubicBezTo>
                  <a:lnTo>
                    <a:pt x="81" y="102"/>
                  </a:ln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10" name="Rectangle 6"/>
            <xdr:cNvSpPr>
              <a:spLocks noChangeArrowheads="1"/>
            </xdr:cNvSpPr>
          </xdr:nvSpPr>
          <xdr:spPr bwMode="auto">
            <a:xfrm>
              <a:off x="1240811" y="2320925"/>
              <a:ext cx="22225" cy="160338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11" name="Rectangle 7"/>
            <xdr:cNvSpPr>
              <a:spLocks noChangeArrowheads="1"/>
            </xdr:cNvSpPr>
          </xdr:nvSpPr>
          <xdr:spPr bwMode="auto">
            <a:xfrm>
              <a:off x="1174136" y="2389188"/>
              <a:ext cx="157162" cy="22225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12" name="Freeform 8"/>
            <xdr:cNvSpPr>
              <a:spLocks/>
            </xdr:cNvSpPr>
          </xdr:nvSpPr>
          <xdr:spPr bwMode="auto">
            <a:xfrm>
              <a:off x="970936" y="2022475"/>
              <a:ext cx="563562" cy="249238"/>
            </a:xfrm>
            <a:custGeom>
              <a:avLst/>
              <a:gdLst>
                <a:gd name="T0" fmla="*/ 149 w 150"/>
                <a:gd name="T1" fmla="*/ 55 h 65"/>
                <a:gd name="T2" fmla="*/ 135 w 150"/>
                <a:gd name="T3" fmla="*/ 45 h 65"/>
                <a:gd name="T4" fmla="*/ 75 w 150"/>
                <a:gd name="T5" fmla="*/ 0 h 65"/>
                <a:gd name="T6" fmla="*/ 48 w 150"/>
                <a:gd name="T7" fmla="*/ 20 h 65"/>
                <a:gd name="T8" fmla="*/ 48 w 150"/>
                <a:gd name="T9" fmla="*/ 9 h 65"/>
                <a:gd name="T10" fmla="*/ 45 w 150"/>
                <a:gd name="T11" fmla="*/ 6 h 65"/>
                <a:gd name="T12" fmla="*/ 43 w 150"/>
                <a:gd name="T13" fmla="*/ 6 h 65"/>
                <a:gd name="T14" fmla="*/ 39 w 150"/>
                <a:gd name="T15" fmla="*/ 9 h 65"/>
                <a:gd name="T16" fmla="*/ 39 w 150"/>
                <a:gd name="T17" fmla="*/ 27 h 65"/>
                <a:gd name="T18" fmla="*/ 15 w 150"/>
                <a:gd name="T19" fmla="*/ 45 h 65"/>
                <a:gd name="T20" fmla="*/ 2 w 150"/>
                <a:gd name="T21" fmla="*/ 55 h 65"/>
                <a:gd name="T22" fmla="*/ 0 w 150"/>
                <a:gd name="T23" fmla="*/ 58 h 65"/>
                <a:gd name="T24" fmla="*/ 0 w 150"/>
                <a:gd name="T25" fmla="*/ 59 h 65"/>
                <a:gd name="T26" fmla="*/ 8 w 150"/>
                <a:gd name="T27" fmla="*/ 62 h 65"/>
                <a:gd name="T28" fmla="*/ 15 w 150"/>
                <a:gd name="T29" fmla="*/ 57 h 65"/>
                <a:gd name="T30" fmla="*/ 75 w 150"/>
                <a:gd name="T31" fmla="*/ 12 h 65"/>
                <a:gd name="T32" fmla="*/ 135 w 150"/>
                <a:gd name="T33" fmla="*/ 57 h 65"/>
                <a:gd name="T34" fmla="*/ 143 w 150"/>
                <a:gd name="T35" fmla="*/ 62 h 65"/>
                <a:gd name="T36" fmla="*/ 150 w 150"/>
                <a:gd name="T37" fmla="*/ 59 h 65"/>
                <a:gd name="T38" fmla="*/ 150 w 150"/>
                <a:gd name="T39" fmla="*/ 58 h 65"/>
                <a:gd name="T40" fmla="*/ 149 w 150"/>
                <a:gd name="T41" fmla="*/ 55 h 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150" h="65">
                  <a:moveTo>
                    <a:pt x="149" y="55"/>
                  </a:moveTo>
                  <a:cubicBezTo>
                    <a:pt x="135" y="45"/>
                    <a:pt x="135" y="45"/>
                    <a:pt x="135" y="45"/>
                  </a:cubicBezTo>
                  <a:cubicBezTo>
                    <a:pt x="75" y="0"/>
                    <a:pt x="75" y="0"/>
                    <a:pt x="75" y="0"/>
                  </a:cubicBezTo>
                  <a:cubicBezTo>
                    <a:pt x="48" y="20"/>
                    <a:pt x="48" y="20"/>
                    <a:pt x="48" y="20"/>
                  </a:cubicBezTo>
                  <a:cubicBezTo>
                    <a:pt x="48" y="9"/>
                    <a:pt x="48" y="9"/>
                    <a:pt x="48" y="9"/>
                  </a:cubicBezTo>
                  <a:cubicBezTo>
                    <a:pt x="48" y="7"/>
                    <a:pt x="47" y="6"/>
                    <a:pt x="45" y="6"/>
                  </a:cubicBezTo>
                  <a:cubicBezTo>
                    <a:pt x="43" y="6"/>
                    <a:pt x="43" y="6"/>
                    <a:pt x="43" y="6"/>
                  </a:cubicBezTo>
                  <a:cubicBezTo>
                    <a:pt x="41" y="6"/>
                    <a:pt x="39" y="7"/>
                    <a:pt x="39" y="9"/>
                  </a:cubicBezTo>
                  <a:cubicBezTo>
                    <a:pt x="39" y="27"/>
                    <a:pt x="39" y="27"/>
                    <a:pt x="39" y="27"/>
                  </a:cubicBezTo>
                  <a:cubicBezTo>
                    <a:pt x="15" y="45"/>
                    <a:pt x="15" y="45"/>
                    <a:pt x="15" y="45"/>
                  </a:cubicBezTo>
                  <a:cubicBezTo>
                    <a:pt x="2" y="55"/>
                    <a:pt x="2" y="55"/>
                    <a:pt x="2" y="55"/>
                  </a:cubicBezTo>
                  <a:cubicBezTo>
                    <a:pt x="1" y="56"/>
                    <a:pt x="0" y="57"/>
                    <a:pt x="0" y="58"/>
                  </a:cubicBezTo>
                  <a:cubicBezTo>
                    <a:pt x="0" y="59"/>
                    <a:pt x="0" y="59"/>
                    <a:pt x="0" y="59"/>
                  </a:cubicBezTo>
                  <a:cubicBezTo>
                    <a:pt x="0" y="62"/>
                    <a:pt x="5" y="65"/>
                    <a:pt x="8" y="62"/>
                  </a:cubicBezTo>
                  <a:cubicBezTo>
                    <a:pt x="15" y="57"/>
                    <a:pt x="15" y="57"/>
                    <a:pt x="15" y="57"/>
                  </a:cubicBezTo>
                  <a:cubicBezTo>
                    <a:pt x="75" y="12"/>
                    <a:pt x="75" y="12"/>
                    <a:pt x="75" y="12"/>
                  </a:cubicBezTo>
                  <a:cubicBezTo>
                    <a:pt x="135" y="57"/>
                    <a:pt x="135" y="57"/>
                    <a:pt x="135" y="57"/>
                  </a:cubicBezTo>
                  <a:cubicBezTo>
                    <a:pt x="143" y="62"/>
                    <a:pt x="143" y="62"/>
                    <a:pt x="143" y="62"/>
                  </a:cubicBezTo>
                  <a:cubicBezTo>
                    <a:pt x="146" y="65"/>
                    <a:pt x="150" y="62"/>
                    <a:pt x="150" y="59"/>
                  </a:cubicBezTo>
                  <a:cubicBezTo>
                    <a:pt x="150" y="58"/>
                    <a:pt x="150" y="58"/>
                    <a:pt x="150" y="58"/>
                  </a:cubicBezTo>
                  <a:cubicBezTo>
                    <a:pt x="150" y="57"/>
                    <a:pt x="150" y="56"/>
                    <a:pt x="149" y="55"/>
                  </a:cubicBez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200025</xdr:colOff>
      <xdr:row>0</xdr:row>
      <xdr:rowOff>142875</xdr:rowOff>
    </xdr:from>
    <xdr:to>
      <xdr:col>11</xdr:col>
      <xdr:colOff>790575</xdr:colOff>
      <xdr:row>0</xdr:row>
      <xdr:rowOff>533400</xdr:rowOff>
    </xdr:to>
    <xdr:grpSp>
      <xdr:nvGrpSpPr>
        <xdr:cNvPr id="3" name="组合 2">
          <a:hlinkClick xmlns:r="http://schemas.openxmlformats.org/officeDocument/2006/relationships" r:id="rId1"/>
        </xdr:cNvPr>
        <xdr:cNvGrpSpPr/>
      </xdr:nvGrpSpPr>
      <xdr:grpSpPr>
        <a:xfrm>
          <a:off x="9829800" y="142875"/>
          <a:ext cx="590550" cy="390525"/>
          <a:chOff x="9906000" y="28575"/>
          <a:chExt cx="638175" cy="619125"/>
        </a:xfrm>
      </xdr:grpSpPr>
      <xdr:sp macro="" textlink="">
        <xdr:nvSpPr>
          <xdr:cNvPr id="4" name="Oval 272"/>
          <xdr:cNvSpPr>
            <a:spLocks noChangeArrowheads="1"/>
          </xdr:cNvSpPr>
        </xdr:nvSpPr>
        <xdr:spPr bwMode="auto">
          <a:xfrm>
            <a:off x="9906000" y="28575"/>
            <a:ext cx="638175" cy="619125"/>
          </a:xfrm>
          <a:prstGeom prst="ellipse">
            <a:avLst/>
          </a:prstGeom>
          <a:gradFill flip="none" rotWithShape="1">
            <a:gsLst>
              <a:gs pos="100000">
                <a:srgbClr val="FFFFFF">
                  <a:lumMod val="100000"/>
                </a:srgbClr>
              </a:gs>
              <a:gs pos="0">
                <a:srgbClr val="D9D9DA"/>
              </a:gs>
            </a:gsLst>
            <a:lin ang="2700000" scaled="1"/>
            <a:tileRect/>
          </a:gradFill>
          <a:ln w="12700" cap="flat" cmpd="sng" algn="ctr">
            <a:gradFill flip="none" rotWithShape="1">
              <a:gsLst>
                <a:gs pos="100000">
                  <a:srgbClr val="FFFFFF"/>
                </a:gs>
                <a:gs pos="0">
                  <a:srgbClr val="D9D9DA"/>
                </a:gs>
              </a:gsLst>
              <a:lin ang="13500000" scaled="1"/>
              <a:tileRect/>
            </a:gradFill>
            <a:prstDash val="solid"/>
            <a:miter lim="800000"/>
          </a:ln>
          <a:effectLst>
            <a:outerShdw blurRad="114300" dist="25400" dir="2700000" algn="t" rotWithShape="0">
              <a:prstClr val="black">
                <a:alpha val="35000"/>
              </a:prstClr>
            </a:outerShdw>
          </a:effectLst>
          <a:extLst/>
        </xdr:spPr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kern="0">
              <a:solidFill>
                <a:prstClr val="white"/>
              </a:solidFill>
              <a:latin typeface="Calibri" panose="020F0502020204030204"/>
              <a:ea typeface="宋体" panose="02010600030101010101" pitchFamily="2" charset="-122"/>
            </a:endParaRPr>
          </a:p>
        </xdr:txBody>
      </xdr:sp>
      <xdr:grpSp>
        <xdr:nvGrpSpPr>
          <xdr:cNvPr id="5" name="组合 4"/>
          <xdr:cNvGrpSpPr/>
        </xdr:nvGrpSpPr>
        <xdr:grpSpPr>
          <a:xfrm>
            <a:off x="10047761" y="164132"/>
            <a:ext cx="360751" cy="348012"/>
            <a:chOff x="970936" y="2022475"/>
            <a:chExt cx="563562" cy="560389"/>
          </a:xfrm>
        </xdr:grpSpPr>
        <xdr:sp macro="" textlink="">
          <xdr:nvSpPr>
            <xdr:cNvPr id="6" name="Freeform 5"/>
            <xdr:cNvSpPr>
              <a:spLocks noEditPoints="1"/>
            </xdr:cNvSpPr>
          </xdr:nvSpPr>
          <xdr:spPr bwMode="auto">
            <a:xfrm>
              <a:off x="1026498" y="2092325"/>
              <a:ext cx="450849" cy="490539"/>
            </a:xfrm>
            <a:custGeom>
              <a:avLst/>
              <a:gdLst>
                <a:gd name="T0" fmla="*/ 60 w 120"/>
                <a:gd name="T1" fmla="*/ 0 h 129"/>
                <a:gd name="T2" fmla="*/ 0 w 120"/>
                <a:gd name="T3" fmla="*/ 45 h 129"/>
                <a:gd name="T4" fmla="*/ 0 w 120"/>
                <a:gd name="T5" fmla="*/ 129 h 129"/>
                <a:gd name="T6" fmla="*/ 120 w 120"/>
                <a:gd name="T7" fmla="*/ 129 h 129"/>
                <a:gd name="T8" fmla="*/ 120 w 120"/>
                <a:gd name="T9" fmla="*/ 45 h 129"/>
                <a:gd name="T10" fmla="*/ 60 w 120"/>
                <a:gd name="T11" fmla="*/ 0 h 129"/>
                <a:gd name="T12" fmla="*/ 60 w 120"/>
                <a:gd name="T13" fmla="*/ 18 h 129"/>
                <a:gd name="T14" fmla="*/ 69 w 120"/>
                <a:gd name="T15" fmla="*/ 27 h 129"/>
                <a:gd name="T16" fmla="*/ 60 w 120"/>
                <a:gd name="T17" fmla="*/ 36 h 129"/>
                <a:gd name="T18" fmla="*/ 51 w 120"/>
                <a:gd name="T19" fmla="*/ 27 h 129"/>
                <a:gd name="T20" fmla="*/ 60 w 120"/>
                <a:gd name="T21" fmla="*/ 18 h 129"/>
                <a:gd name="T22" fmla="*/ 81 w 120"/>
                <a:gd name="T23" fmla="*/ 102 h 129"/>
                <a:gd name="T24" fmla="*/ 39 w 120"/>
                <a:gd name="T25" fmla="*/ 102 h 129"/>
                <a:gd name="T26" fmla="*/ 39 w 120"/>
                <a:gd name="T27" fmla="*/ 60 h 129"/>
                <a:gd name="T28" fmla="*/ 81 w 120"/>
                <a:gd name="T29" fmla="*/ 60 h 129"/>
                <a:gd name="T30" fmla="*/ 81 w 120"/>
                <a:gd name="T31" fmla="*/ 102 h 12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0" h="129">
                  <a:moveTo>
                    <a:pt x="60" y="0"/>
                  </a:moveTo>
                  <a:cubicBezTo>
                    <a:pt x="0" y="45"/>
                    <a:pt x="0" y="45"/>
                    <a:pt x="0" y="45"/>
                  </a:cubicBezTo>
                  <a:cubicBezTo>
                    <a:pt x="0" y="129"/>
                    <a:pt x="0" y="129"/>
                    <a:pt x="0" y="129"/>
                  </a:cubicBezTo>
                  <a:cubicBezTo>
                    <a:pt x="120" y="129"/>
                    <a:pt x="120" y="129"/>
                    <a:pt x="120" y="129"/>
                  </a:cubicBezTo>
                  <a:cubicBezTo>
                    <a:pt x="120" y="45"/>
                    <a:pt x="120" y="45"/>
                    <a:pt x="120" y="45"/>
                  </a:cubicBezTo>
                  <a:lnTo>
                    <a:pt x="60" y="0"/>
                  </a:lnTo>
                  <a:close/>
                  <a:moveTo>
                    <a:pt x="60" y="18"/>
                  </a:moveTo>
                  <a:cubicBezTo>
                    <a:pt x="65" y="18"/>
                    <a:pt x="69" y="22"/>
                    <a:pt x="69" y="27"/>
                  </a:cubicBezTo>
                  <a:cubicBezTo>
                    <a:pt x="69" y="32"/>
                    <a:pt x="65" y="36"/>
                    <a:pt x="60" y="36"/>
                  </a:cubicBezTo>
                  <a:cubicBezTo>
                    <a:pt x="55" y="36"/>
                    <a:pt x="51" y="32"/>
                    <a:pt x="51" y="27"/>
                  </a:cubicBezTo>
                  <a:cubicBezTo>
                    <a:pt x="51" y="22"/>
                    <a:pt x="55" y="18"/>
                    <a:pt x="60" y="18"/>
                  </a:cubicBezTo>
                  <a:close/>
                  <a:moveTo>
                    <a:pt x="81" y="102"/>
                  </a:moveTo>
                  <a:cubicBezTo>
                    <a:pt x="39" y="102"/>
                    <a:pt x="39" y="102"/>
                    <a:pt x="39" y="102"/>
                  </a:cubicBezTo>
                  <a:cubicBezTo>
                    <a:pt x="39" y="60"/>
                    <a:pt x="39" y="60"/>
                    <a:pt x="39" y="60"/>
                  </a:cubicBezTo>
                  <a:cubicBezTo>
                    <a:pt x="81" y="60"/>
                    <a:pt x="81" y="60"/>
                    <a:pt x="81" y="60"/>
                  </a:cubicBezTo>
                  <a:lnTo>
                    <a:pt x="81" y="102"/>
                  </a:ln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7" name="Rectangle 6"/>
            <xdr:cNvSpPr>
              <a:spLocks noChangeArrowheads="1"/>
            </xdr:cNvSpPr>
          </xdr:nvSpPr>
          <xdr:spPr bwMode="auto">
            <a:xfrm>
              <a:off x="1240811" y="2320925"/>
              <a:ext cx="22225" cy="160338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8" name="Rectangle 7"/>
            <xdr:cNvSpPr>
              <a:spLocks noChangeArrowheads="1"/>
            </xdr:cNvSpPr>
          </xdr:nvSpPr>
          <xdr:spPr bwMode="auto">
            <a:xfrm>
              <a:off x="1174136" y="2389188"/>
              <a:ext cx="157162" cy="22225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9" name="Freeform 8"/>
            <xdr:cNvSpPr>
              <a:spLocks/>
            </xdr:cNvSpPr>
          </xdr:nvSpPr>
          <xdr:spPr bwMode="auto">
            <a:xfrm>
              <a:off x="970936" y="2022475"/>
              <a:ext cx="563562" cy="249238"/>
            </a:xfrm>
            <a:custGeom>
              <a:avLst/>
              <a:gdLst>
                <a:gd name="T0" fmla="*/ 149 w 150"/>
                <a:gd name="T1" fmla="*/ 55 h 65"/>
                <a:gd name="T2" fmla="*/ 135 w 150"/>
                <a:gd name="T3" fmla="*/ 45 h 65"/>
                <a:gd name="T4" fmla="*/ 75 w 150"/>
                <a:gd name="T5" fmla="*/ 0 h 65"/>
                <a:gd name="T6" fmla="*/ 48 w 150"/>
                <a:gd name="T7" fmla="*/ 20 h 65"/>
                <a:gd name="T8" fmla="*/ 48 w 150"/>
                <a:gd name="T9" fmla="*/ 9 h 65"/>
                <a:gd name="T10" fmla="*/ 45 w 150"/>
                <a:gd name="T11" fmla="*/ 6 h 65"/>
                <a:gd name="T12" fmla="*/ 43 w 150"/>
                <a:gd name="T13" fmla="*/ 6 h 65"/>
                <a:gd name="T14" fmla="*/ 39 w 150"/>
                <a:gd name="T15" fmla="*/ 9 h 65"/>
                <a:gd name="T16" fmla="*/ 39 w 150"/>
                <a:gd name="T17" fmla="*/ 27 h 65"/>
                <a:gd name="T18" fmla="*/ 15 w 150"/>
                <a:gd name="T19" fmla="*/ 45 h 65"/>
                <a:gd name="T20" fmla="*/ 2 w 150"/>
                <a:gd name="T21" fmla="*/ 55 h 65"/>
                <a:gd name="T22" fmla="*/ 0 w 150"/>
                <a:gd name="T23" fmla="*/ 58 h 65"/>
                <a:gd name="T24" fmla="*/ 0 w 150"/>
                <a:gd name="T25" fmla="*/ 59 h 65"/>
                <a:gd name="T26" fmla="*/ 8 w 150"/>
                <a:gd name="T27" fmla="*/ 62 h 65"/>
                <a:gd name="T28" fmla="*/ 15 w 150"/>
                <a:gd name="T29" fmla="*/ 57 h 65"/>
                <a:gd name="T30" fmla="*/ 75 w 150"/>
                <a:gd name="T31" fmla="*/ 12 h 65"/>
                <a:gd name="T32" fmla="*/ 135 w 150"/>
                <a:gd name="T33" fmla="*/ 57 h 65"/>
                <a:gd name="T34" fmla="*/ 143 w 150"/>
                <a:gd name="T35" fmla="*/ 62 h 65"/>
                <a:gd name="T36" fmla="*/ 150 w 150"/>
                <a:gd name="T37" fmla="*/ 59 h 65"/>
                <a:gd name="T38" fmla="*/ 150 w 150"/>
                <a:gd name="T39" fmla="*/ 58 h 65"/>
                <a:gd name="T40" fmla="*/ 149 w 150"/>
                <a:gd name="T41" fmla="*/ 55 h 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150" h="65">
                  <a:moveTo>
                    <a:pt x="149" y="55"/>
                  </a:moveTo>
                  <a:cubicBezTo>
                    <a:pt x="135" y="45"/>
                    <a:pt x="135" y="45"/>
                    <a:pt x="135" y="45"/>
                  </a:cubicBezTo>
                  <a:cubicBezTo>
                    <a:pt x="75" y="0"/>
                    <a:pt x="75" y="0"/>
                    <a:pt x="75" y="0"/>
                  </a:cubicBezTo>
                  <a:cubicBezTo>
                    <a:pt x="48" y="20"/>
                    <a:pt x="48" y="20"/>
                    <a:pt x="48" y="20"/>
                  </a:cubicBezTo>
                  <a:cubicBezTo>
                    <a:pt x="48" y="9"/>
                    <a:pt x="48" y="9"/>
                    <a:pt x="48" y="9"/>
                  </a:cubicBezTo>
                  <a:cubicBezTo>
                    <a:pt x="48" y="7"/>
                    <a:pt x="47" y="6"/>
                    <a:pt x="45" y="6"/>
                  </a:cubicBezTo>
                  <a:cubicBezTo>
                    <a:pt x="43" y="6"/>
                    <a:pt x="43" y="6"/>
                    <a:pt x="43" y="6"/>
                  </a:cubicBezTo>
                  <a:cubicBezTo>
                    <a:pt x="41" y="6"/>
                    <a:pt x="39" y="7"/>
                    <a:pt x="39" y="9"/>
                  </a:cubicBezTo>
                  <a:cubicBezTo>
                    <a:pt x="39" y="27"/>
                    <a:pt x="39" y="27"/>
                    <a:pt x="39" y="27"/>
                  </a:cubicBezTo>
                  <a:cubicBezTo>
                    <a:pt x="15" y="45"/>
                    <a:pt x="15" y="45"/>
                    <a:pt x="15" y="45"/>
                  </a:cubicBezTo>
                  <a:cubicBezTo>
                    <a:pt x="2" y="55"/>
                    <a:pt x="2" y="55"/>
                    <a:pt x="2" y="55"/>
                  </a:cubicBezTo>
                  <a:cubicBezTo>
                    <a:pt x="1" y="56"/>
                    <a:pt x="0" y="57"/>
                    <a:pt x="0" y="58"/>
                  </a:cubicBezTo>
                  <a:cubicBezTo>
                    <a:pt x="0" y="59"/>
                    <a:pt x="0" y="59"/>
                    <a:pt x="0" y="59"/>
                  </a:cubicBezTo>
                  <a:cubicBezTo>
                    <a:pt x="0" y="62"/>
                    <a:pt x="5" y="65"/>
                    <a:pt x="8" y="62"/>
                  </a:cubicBezTo>
                  <a:cubicBezTo>
                    <a:pt x="15" y="57"/>
                    <a:pt x="15" y="57"/>
                    <a:pt x="15" y="57"/>
                  </a:cubicBezTo>
                  <a:cubicBezTo>
                    <a:pt x="75" y="12"/>
                    <a:pt x="75" y="12"/>
                    <a:pt x="75" y="12"/>
                  </a:cubicBezTo>
                  <a:cubicBezTo>
                    <a:pt x="135" y="57"/>
                    <a:pt x="135" y="57"/>
                    <a:pt x="135" y="57"/>
                  </a:cubicBezTo>
                  <a:cubicBezTo>
                    <a:pt x="143" y="62"/>
                    <a:pt x="143" y="62"/>
                    <a:pt x="143" y="62"/>
                  </a:cubicBezTo>
                  <a:cubicBezTo>
                    <a:pt x="146" y="65"/>
                    <a:pt x="150" y="62"/>
                    <a:pt x="150" y="59"/>
                  </a:cubicBezTo>
                  <a:cubicBezTo>
                    <a:pt x="150" y="58"/>
                    <a:pt x="150" y="58"/>
                    <a:pt x="150" y="58"/>
                  </a:cubicBezTo>
                  <a:cubicBezTo>
                    <a:pt x="150" y="57"/>
                    <a:pt x="150" y="56"/>
                    <a:pt x="149" y="55"/>
                  </a:cubicBez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19051</xdr:colOff>
      <xdr:row>0</xdr:row>
      <xdr:rowOff>123825</xdr:rowOff>
    </xdr:from>
    <xdr:to>
      <xdr:col>16</xdr:col>
      <xdr:colOff>609601</xdr:colOff>
      <xdr:row>0</xdr:row>
      <xdr:rowOff>514350</xdr:rowOff>
    </xdr:to>
    <xdr:grpSp>
      <xdr:nvGrpSpPr>
        <xdr:cNvPr id="3" name="组合 2">
          <a:hlinkClick xmlns:r="http://schemas.openxmlformats.org/officeDocument/2006/relationships" r:id="rId1"/>
        </xdr:cNvPr>
        <xdr:cNvGrpSpPr/>
      </xdr:nvGrpSpPr>
      <xdr:grpSpPr>
        <a:xfrm>
          <a:off x="10934701" y="123825"/>
          <a:ext cx="590550" cy="390525"/>
          <a:chOff x="9906000" y="28575"/>
          <a:chExt cx="638175" cy="619125"/>
        </a:xfrm>
      </xdr:grpSpPr>
      <xdr:sp macro="" textlink="">
        <xdr:nvSpPr>
          <xdr:cNvPr id="4" name="Oval 272"/>
          <xdr:cNvSpPr>
            <a:spLocks noChangeArrowheads="1"/>
          </xdr:cNvSpPr>
        </xdr:nvSpPr>
        <xdr:spPr bwMode="auto">
          <a:xfrm>
            <a:off x="9906000" y="28575"/>
            <a:ext cx="638175" cy="619125"/>
          </a:xfrm>
          <a:prstGeom prst="ellipse">
            <a:avLst/>
          </a:prstGeom>
          <a:gradFill flip="none" rotWithShape="1">
            <a:gsLst>
              <a:gs pos="100000">
                <a:srgbClr val="FFFFFF">
                  <a:lumMod val="100000"/>
                </a:srgbClr>
              </a:gs>
              <a:gs pos="0">
                <a:srgbClr val="D9D9DA"/>
              </a:gs>
            </a:gsLst>
            <a:lin ang="2700000" scaled="1"/>
            <a:tileRect/>
          </a:gradFill>
          <a:ln w="12700" cap="flat" cmpd="sng" algn="ctr">
            <a:gradFill flip="none" rotWithShape="1">
              <a:gsLst>
                <a:gs pos="100000">
                  <a:srgbClr val="FFFFFF"/>
                </a:gs>
                <a:gs pos="0">
                  <a:srgbClr val="D9D9DA"/>
                </a:gs>
              </a:gsLst>
              <a:lin ang="13500000" scaled="1"/>
              <a:tileRect/>
            </a:gradFill>
            <a:prstDash val="solid"/>
            <a:miter lim="800000"/>
          </a:ln>
          <a:effectLst>
            <a:outerShdw blurRad="114300" dist="25400" dir="2700000" algn="t" rotWithShape="0">
              <a:prstClr val="black">
                <a:alpha val="35000"/>
              </a:prstClr>
            </a:outerShdw>
          </a:effectLst>
          <a:extLst/>
        </xdr:spPr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kern="0">
              <a:solidFill>
                <a:prstClr val="white"/>
              </a:solidFill>
              <a:latin typeface="Calibri" panose="020F0502020204030204"/>
              <a:ea typeface="宋体" panose="02010600030101010101" pitchFamily="2" charset="-122"/>
            </a:endParaRPr>
          </a:p>
        </xdr:txBody>
      </xdr:sp>
      <xdr:grpSp>
        <xdr:nvGrpSpPr>
          <xdr:cNvPr id="5" name="组合 4"/>
          <xdr:cNvGrpSpPr/>
        </xdr:nvGrpSpPr>
        <xdr:grpSpPr>
          <a:xfrm>
            <a:off x="10047761" y="164132"/>
            <a:ext cx="360751" cy="348012"/>
            <a:chOff x="970936" y="2022475"/>
            <a:chExt cx="563562" cy="560389"/>
          </a:xfrm>
        </xdr:grpSpPr>
        <xdr:sp macro="" textlink="">
          <xdr:nvSpPr>
            <xdr:cNvPr id="6" name="Freeform 5"/>
            <xdr:cNvSpPr>
              <a:spLocks noEditPoints="1"/>
            </xdr:cNvSpPr>
          </xdr:nvSpPr>
          <xdr:spPr bwMode="auto">
            <a:xfrm>
              <a:off x="1026498" y="2092325"/>
              <a:ext cx="450849" cy="490539"/>
            </a:xfrm>
            <a:custGeom>
              <a:avLst/>
              <a:gdLst>
                <a:gd name="T0" fmla="*/ 60 w 120"/>
                <a:gd name="T1" fmla="*/ 0 h 129"/>
                <a:gd name="T2" fmla="*/ 0 w 120"/>
                <a:gd name="T3" fmla="*/ 45 h 129"/>
                <a:gd name="T4" fmla="*/ 0 w 120"/>
                <a:gd name="T5" fmla="*/ 129 h 129"/>
                <a:gd name="T6" fmla="*/ 120 w 120"/>
                <a:gd name="T7" fmla="*/ 129 h 129"/>
                <a:gd name="T8" fmla="*/ 120 w 120"/>
                <a:gd name="T9" fmla="*/ 45 h 129"/>
                <a:gd name="T10" fmla="*/ 60 w 120"/>
                <a:gd name="T11" fmla="*/ 0 h 129"/>
                <a:gd name="T12" fmla="*/ 60 w 120"/>
                <a:gd name="T13" fmla="*/ 18 h 129"/>
                <a:gd name="T14" fmla="*/ 69 w 120"/>
                <a:gd name="T15" fmla="*/ 27 h 129"/>
                <a:gd name="T16" fmla="*/ 60 w 120"/>
                <a:gd name="T17" fmla="*/ 36 h 129"/>
                <a:gd name="T18" fmla="*/ 51 w 120"/>
                <a:gd name="T19" fmla="*/ 27 h 129"/>
                <a:gd name="T20" fmla="*/ 60 w 120"/>
                <a:gd name="T21" fmla="*/ 18 h 129"/>
                <a:gd name="T22" fmla="*/ 81 w 120"/>
                <a:gd name="T23" fmla="*/ 102 h 129"/>
                <a:gd name="T24" fmla="*/ 39 w 120"/>
                <a:gd name="T25" fmla="*/ 102 h 129"/>
                <a:gd name="T26" fmla="*/ 39 w 120"/>
                <a:gd name="T27" fmla="*/ 60 h 129"/>
                <a:gd name="T28" fmla="*/ 81 w 120"/>
                <a:gd name="T29" fmla="*/ 60 h 129"/>
                <a:gd name="T30" fmla="*/ 81 w 120"/>
                <a:gd name="T31" fmla="*/ 102 h 12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0" h="129">
                  <a:moveTo>
                    <a:pt x="60" y="0"/>
                  </a:moveTo>
                  <a:cubicBezTo>
                    <a:pt x="0" y="45"/>
                    <a:pt x="0" y="45"/>
                    <a:pt x="0" y="45"/>
                  </a:cubicBezTo>
                  <a:cubicBezTo>
                    <a:pt x="0" y="129"/>
                    <a:pt x="0" y="129"/>
                    <a:pt x="0" y="129"/>
                  </a:cubicBezTo>
                  <a:cubicBezTo>
                    <a:pt x="120" y="129"/>
                    <a:pt x="120" y="129"/>
                    <a:pt x="120" y="129"/>
                  </a:cubicBezTo>
                  <a:cubicBezTo>
                    <a:pt x="120" y="45"/>
                    <a:pt x="120" y="45"/>
                    <a:pt x="120" y="45"/>
                  </a:cubicBezTo>
                  <a:lnTo>
                    <a:pt x="60" y="0"/>
                  </a:lnTo>
                  <a:close/>
                  <a:moveTo>
                    <a:pt x="60" y="18"/>
                  </a:moveTo>
                  <a:cubicBezTo>
                    <a:pt x="65" y="18"/>
                    <a:pt x="69" y="22"/>
                    <a:pt x="69" y="27"/>
                  </a:cubicBezTo>
                  <a:cubicBezTo>
                    <a:pt x="69" y="32"/>
                    <a:pt x="65" y="36"/>
                    <a:pt x="60" y="36"/>
                  </a:cubicBezTo>
                  <a:cubicBezTo>
                    <a:pt x="55" y="36"/>
                    <a:pt x="51" y="32"/>
                    <a:pt x="51" y="27"/>
                  </a:cubicBezTo>
                  <a:cubicBezTo>
                    <a:pt x="51" y="22"/>
                    <a:pt x="55" y="18"/>
                    <a:pt x="60" y="18"/>
                  </a:cubicBezTo>
                  <a:close/>
                  <a:moveTo>
                    <a:pt x="81" y="102"/>
                  </a:moveTo>
                  <a:cubicBezTo>
                    <a:pt x="39" y="102"/>
                    <a:pt x="39" y="102"/>
                    <a:pt x="39" y="102"/>
                  </a:cubicBezTo>
                  <a:cubicBezTo>
                    <a:pt x="39" y="60"/>
                    <a:pt x="39" y="60"/>
                    <a:pt x="39" y="60"/>
                  </a:cubicBezTo>
                  <a:cubicBezTo>
                    <a:pt x="81" y="60"/>
                    <a:pt x="81" y="60"/>
                    <a:pt x="81" y="60"/>
                  </a:cubicBezTo>
                  <a:lnTo>
                    <a:pt x="81" y="102"/>
                  </a:ln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7" name="Rectangle 6"/>
            <xdr:cNvSpPr>
              <a:spLocks noChangeArrowheads="1"/>
            </xdr:cNvSpPr>
          </xdr:nvSpPr>
          <xdr:spPr bwMode="auto">
            <a:xfrm>
              <a:off x="1240811" y="2320925"/>
              <a:ext cx="22225" cy="160338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8" name="Rectangle 7"/>
            <xdr:cNvSpPr>
              <a:spLocks noChangeArrowheads="1"/>
            </xdr:cNvSpPr>
          </xdr:nvSpPr>
          <xdr:spPr bwMode="auto">
            <a:xfrm>
              <a:off x="1174136" y="2389188"/>
              <a:ext cx="157162" cy="22225"/>
            </a:xfrm>
            <a:prstGeom prst="rect">
              <a:avLst/>
            </a:pr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sp macro="" textlink="">
          <xdr:nvSpPr>
            <xdr:cNvPr id="9" name="Freeform 8"/>
            <xdr:cNvSpPr>
              <a:spLocks/>
            </xdr:cNvSpPr>
          </xdr:nvSpPr>
          <xdr:spPr bwMode="auto">
            <a:xfrm>
              <a:off x="970936" y="2022475"/>
              <a:ext cx="563562" cy="249238"/>
            </a:xfrm>
            <a:custGeom>
              <a:avLst/>
              <a:gdLst>
                <a:gd name="T0" fmla="*/ 149 w 150"/>
                <a:gd name="T1" fmla="*/ 55 h 65"/>
                <a:gd name="T2" fmla="*/ 135 w 150"/>
                <a:gd name="T3" fmla="*/ 45 h 65"/>
                <a:gd name="T4" fmla="*/ 75 w 150"/>
                <a:gd name="T5" fmla="*/ 0 h 65"/>
                <a:gd name="T6" fmla="*/ 48 w 150"/>
                <a:gd name="T7" fmla="*/ 20 h 65"/>
                <a:gd name="T8" fmla="*/ 48 w 150"/>
                <a:gd name="T9" fmla="*/ 9 h 65"/>
                <a:gd name="T10" fmla="*/ 45 w 150"/>
                <a:gd name="T11" fmla="*/ 6 h 65"/>
                <a:gd name="T12" fmla="*/ 43 w 150"/>
                <a:gd name="T13" fmla="*/ 6 h 65"/>
                <a:gd name="T14" fmla="*/ 39 w 150"/>
                <a:gd name="T15" fmla="*/ 9 h 65"/>
                <a:gd name="T16" fmla="*/ 39 w 150"/>
                <a:gd name="T17" fmla="*/ 27 h 65"/>
                <a:gd name="T18" fmla="*/ 15 w 150"/>
                <a:gd name="T19" fmla="*/ 45 h 65"/>
                <a:gd name="T20" fmla="*/ 2 w 150"/>
                <a:gd name="T21" fmla="*/ 55 h 65"/>
                <a:gd name="T22" fmla="*/ 0 w 150"/>
                <a:gd name="T23" fmla="*/ 58 h 65"/>
                <a:gd name="T24" fmla="*/ 0 w 150"/>
                <a:gd name="T25" fmla="*/ 59 h 65"/>
                <a:gd name="T26" fmla="*/ 8 w 150"/>
                <a:gd name="T27" fmla="*/ 62 h 65"/>
                <a:gd name="T28" fmla="*/ 15 w 150"/>
                <a:gd name="T29" fmla="*/ 57 h 65"/>
                <a:gd name="T30" fmla="*/ 75 w 150"/>
                <a:gd name="T31" fmla="*/ 12 h 65"/>
                <a:gd name="T32" fmla="*/ 135 w 150"/>
                <a:gd name="T33" fmla="*/ 57 h 65"/>
                <a:gd name="T34" fmla="*/ 143 w 150"/>
                <a:gd name="T35" fmla="*/ 62 h 65"/>
                <a:gd name="T36" fmla="*/ 150 w 150"/>
                <a:gd name="T37" fmla="*/ 59 h 65"/>
                <a:gd name="T38" fmla="*/ 150 w 150"/>
                <a:gd name="T39" fmla="*/ 58 h 65"/>
                <a:gd name="T40" fmla="*/ 149 w 150"/>
                <a:gd name="T41" fmla="*/ 55 h 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150" h="65">
                  <a:moveTo>
                    <a:pt x="149" y="55"/>
                  </a:moveTo>
                  <a:cubicBezTo>
                    <a:pt x="135" y="45"/>
                    <a:pt x="135" y="45"/>
                    <a:pt x="135" y="45"/>
                  </a:cubicBezTo>
                  <a:cubicBezTo>
                    <a:pt x="75" y="0"/>
                    <a:pt x="75" y="0"/>
                    <a:pt x="75" y="0"/>
                  </a:cubicBezTo>
                  <a:cubicBezTo>
                    <a:pt x="48" y="20"/>
                    <a:pt x="48" y="20"/>
                    <a:pt x="48" y="20"/>
                  </a:cubicBezTo>
                  <a:cubicBezTo>
                    <a:pt x="48" y="9"/>
                    <a:pt x="48" y="9"/>
                    <a:pt x="48" y="9"/>
                  </a:cubicBezTo>
                  <a:cubicBezTo>
                    <a:pt x="48" y="7"/>
                    <a:pt x="47" y="6"/>
                    <a:pt x="45" y="6"/>
                  </a:cubicBezTo>
                  <a:cubicBezTo>
                    <a:pt x="43" y="6"/>
                    <a:pt x="43" y="6"/>
                    <a:pt x="43" y="6"/>
                  </a:cubicBezTo>
                  <a:cubicBezTo>
                    <a:pt x="41" y="6"/>
                    <a:pt x="39" y="7"/>
                    <a:pt x="39" y="9"/>
                  </a:cubicBezTo>
                  <a:cubicBezTo>
                    <a:pt x="39" y="27"/>
                    <a:pt x="39" y="27"/>
                    <a:pt x="39" y="27"/>
                  </a:cubicBezTo>
                  <a:cubicBezTo>
                    <a:pt x="15" y="45"/>
                    <a:pt x="15" y="45"/>
                    <a:pt x="15" y="45"/>
                  </a:cubicBezTo>
                  <a:cubicBezTo>
                    <a:pt x="2" y="55"/>
                    <a:pt x="2" y="55"/>
                    <a:pt x="2" y="55"/>
                  </a:cubicBezTo>
                  <a:cubicBezTo>
                    <a:pt x="1" y="56"/>
                    <a:pt x="0" y="57"/>
                    <a:pt x="0" y="58"/>
                  </a:cubicBezTo>
                  <a:cubicBezTo>
                    <a:pt x="0" y="59"/>
                    <a:pt x="0" y="59"/>
                    <a:pt x="0" y="59"/>
                  </a:cubicBezTo>
                  <a:cubicBezTo>
                    <a:pt x="0" y="62"/>
                    <a:pt x="5" y="65"/>
                    <a:pt x="8" y="62"/>
                  </a:cubicBezTo>
                  <a:cubicBezTo>
                    <a:pt x="15" y="57"/>
                    <a:pt x="15" y="57"/>
                    <a:pt x="15" y="57"/>
                  </a:cubicBezTo>
                  <a:cubicBezTo>
                    <a:pt x="75" y="12"/>
                    <a:pt x="75" y="12"/>
                    <a:pt x="75" y="12"/>
                  </a:cubicBezTo>
                  <a:cubicBezTo>
                    <a:pt x="135" y="57"/>
                    <a:pt x="135" y="57"/>
                    <a:pt x="135" y="57"/>
                  </a:cubicBezTo>
                  <a:cubicBezTo>
                    <a:pt x="143" y="62"/>
                    <a:pt x="143" y="62"/>
                    <a:pt x="143" y="62"/>
                  </a:cubicBezTo>
                  <a:cubicBezTo>
                    <a:pt x="146" y="65"/>
                    <a:pt x="150" y="62"/>
                    <a:pt x="150" y="59"/>
                  </a:cubicBezTo>
                  <a:cubicBezTo>
                    <a:pt x="150" y="58"/>
                    <a:pt x="150" y="58"/>
                    <a:pt x="150" y="58"/>
                  </a:cubicBezTo>
                  <a:cubicBezTo>
                    <a:pt x="150" y="57"/>
                    <a:pt x="150" y="56"/>
                    <a:pt x="149" y="55"/>
                  </a:cubicBezTo>
                  <a:close/>
                </a:path>
              </a:pathLst>
            </a:custGeom>
            <a:solidFill>
              <a:srgbClr val="EF8B1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2.xml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D1:P37"/>
  <sheetViews>
    <sheetView showGridLines="0" tabSelected="1" zoomScaleNormal="100" workbookViewId="0">
      <selection activeCell="W15" sqref="W15"/>
    </sheetView>
  </sheetViews>
  <sheetFormatPr defaultRowHeight="16.5"/>
  <cols>
    <col min="1" max="3" width="9" style="1"/>
    <col min="4" max="16" width="9" style="2"/>
    <col min="17" max="16384" width="9" style="1"/>
  </cols>
  <sheetData>
    <row r="1" spans="4:16" ht="16.5" customHeight="1">
      <c r="D1" s="39">
        <f ca="1">NOW()</f>
        <v>43895.601202662037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4:16">
      <c r="D2" s="40" t="s">
        <v>5</v>
      </c>
      <c r="E2" s="40"/>
      <c r="F2" s="40"/>
      <c r="G2" s="40"/>
      <c r="H2" s="11"/>
      <c r="I2" s="11"/>
      <c r="J2" s="11"/>
      <c r="K2" s="11"/>
      <c r="L2" s="11"/>
      <c r="M2" s="11"/>
      <c r="N2" s="11"/>
      <c r="O2" s="11"/>
      <c r="P2" s="11"/>
    </row>
    <row r="3" spans="4:16">
      <c r="D3" s="40"/>
      <c r="E3" s="40"/>
      <c r="F3" s="40"/>
      <c r="G3" s="40"/>
      <c r="H3" s="11"/>
      <c r="I3" s="11"/>
      <c r="J3" s="11"/>
      <c r="K3" s="11"/>
      <c r="L3" s="11"/>
      <c r="M3" s="11"/>
      <c r="N3" s="11"/>
      <c r="O3" s="11"/>
      <c r="P3" s="11"/>
    </row>
    <row r="30" spans="11:11">
      <c r="K30"/>
    </row>
    <row r="33" spans="4:4">
      <c r="D33" s="3" t="s">
        <v>7</v>
      </c>
    </row>
    <row r="37" spans="4:4">
      <c r="D37" s="3" t="s">
        <v>26</v>
      </c>
    </row>
  </sheetData>
  <mergeCells count="2">
    <mergeCell ref="D1:P1"/>
    <mergeCell ref="D2:G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18"/>
  <sheetViews>
    <sheetView showGridLines="0" workbookViewId="0">
      <selection activeCell="H8" sqref="H8"/>
    </sheetView>
  </sheetViews>
  <sheetFormatPr defaultRowHeight="16.5"/>
  <cols>
    <col min="1" max="1" width="8.375" style="4" customWidth="1"/>
    <col min="2" max="2" width="19.125" style="4" customWidth="1"/>
    <col min="3" max="3" width="21.375" style="4" customWidth="1"/>
    <col min="4" max="4" width="25.75" style="4" customWidth="1"/>
    <col min="5" max="5" width="21.125" style="4" customWidth="1"/>
    <col min="6" max="16384" width="9" style="4"/>
  </cols>
  <sheetData>
    <row r="1" spans="1:5" ht="54" customHeight="1">
      <c r="A1" s="41" t="s">
        <v>122</v>
      </c>
      <c r="B1" s="41"/>
      <c r="C1" s="41"/>
      <c r="D1" s="41"/>
      <c r="E1" s="41"/>
    </row>
    <row r="2" spans="1:5" ht="30.75" customHeight="1">
      <c r="A2" s="15" t="s">
        <v>36</v>
      </c>
      <c r="B2" s="15" t="s">
        <v>37</v>
      </c>
      <c r="C2" s="14" t="s">
        <v>38</v>
      </c>
      <c r="D2" s="15" t="s">
        <v>39</v>
      </c>
      <c r="E2" s="15" t="s">
        <v>40</v>
      </c>
    </row>
    <row r="3" spans="1:5" ht="28.5" customHeight="1">
      <c r="A3" s="25">
        <v>1</v>
      </c>
      <c r="B3" s="25" t="s">
        <v>92</v>
      </c>
      <c r="C3" s="25" t="s">
        <v>93</v>
      </c>
      <c r="D3" s="25" t="s">
        <v>94</v>
      </c>
      <c r="E3" s="25" t="s">
        <v>95</v>
      </c>
    </row>
    <row r="4" spans="1:5" ht="28.5" customHeight="1">
      <c r="A4" s="26">
        <v>2</v>
      </c>
      <c r="B4" s="26" t="s">
        <v>8</v>
      </c>
      <c r="C4" s="26" t="s">
        <v>96</v>
      </c>
      <c r="D4" s="26" t="s">
        <v>97</v>
      </c>
      <c r="E4" s="26" t="s">
        <v>98</v>
      </c>
    </row>
    <row r="5" spans="1:5" ht="28.5" customHeight="1">
      <c r="A5" s="25">
        <v>3</v>
      </c>
      <c r="B5" s="25" t="s">
        <v>9</v>
      </c>
      <c r="C5" s="25" t="s">
        <v>99</v>
      </c>
      <c r="D5" s="25" t="s">
        <v>100</v>
      </c>
      <c r="E5" s="25" t="s">
        <v>98</v>
      </c>
    </row>
    <row r="6" spans="1:5" ht="28.5" customHeight="1">
      <c r="A6" s="26">
        <v>4</v>
      </c>
      <c r="B6" s="26" t="s">
        <v>10</v>
      </c>
      <c r="C6" s="26" t="s">
        <v>101</v>
      </c>
      <c r="D6" s="26" t="s">
        <v>102</v>
      </c>
      <c r="E6" s="26" t="s">
        <v>98</v>
      </c>
    </row>
    <row r="7" spans="1:5" ht="28.5" customHeight="1">
      <c r="A7" s="25">
        <v>5</v>
      </c>
      <c r="B7" s="25" t="s">
        <v>11</v>
      </c>
      <c r="C7" s="25" t="s">
        <v>103</v>
      </c>
      <c r="D7" s="25" t="s">
        <v>104</v>
      </c>
      <c r="E7" s="25" t="s">
        <v>95</v>
      </c>
    </row>
    <row r="8" spans="1:5" ht="28.5" customHeight="1">
      <c r="A8" s="26">
        <v>6</v>
      </c>
      <c r="B8" s="26" t="s">
        <v>12</v>
      </c>
      <c r="C8" s="26" t="s">
        <v>105</v>
      </c>
      <c r="D8" s="26" t="s">
        <v>106</v>
      </c>
      <c r="E8" s="26" t="s">
        <v>107</v>
      </c>
    </row>
    <row r="9" spans="1:5" ht="28.5" customHeight="1">
      <c r="A9" s="25">
        <v>7</v>
      </c>
      <c r="B9" s="25" t="s">
        <v>80</v>
      </c>
      <c r="C9" s="25" t="s">
        <v>108</v>
      </c>
      <c r="D9" s="25" t="s">
        <v>109</v>
      </c>
      <c r="E9" s="25" t="s">
        <v>110</v>
      </c>
    </row>
    <row r="10" spans="1:5" ht="28.5" customHeight="1">
      <c r="A10" s="26">
        <v>8</v>
      </c>
      <c r="B10" s="26" t="s">
        <v>81</v>
      </c>
      <c r="C10" s="26" t="s">
        <v>111</v>
      </c>
      <c r="D10" s="26" t="s">
        <v>112</v>
      </c>
      <c r="E10" s="26" t="s">
        <v>98</v>
      </c>
    </row>
    <row r="11" spans="1:5" ht="28.5" customHeight="1">
      <c r="A11" s="25">
        <v>9</v>
      </c>
      <c r="B11" s="25" t="s">
        <v>82</v>
      </c>
      <c r="C11" s="25" t="s">
        <v>113</v>
      </c>
      <c r="D11" s="25" t="s">
        <v>114</v>
      </c>
      <c r="E11" s="25" t="s">
        <v>110</v>
      </c>
    </row>
    <row r="12" spans="1:5" ht="28.5" customHeight="1">
      <c r="A12" s="26">
        <v>10</v>
      </c>
      <c r="B12" s="26" t="s">
        <v>83</v>
      </c>
      <c r="C12" s="26" t="s">
        <v>115</v>
      </c>
      <c r="D12" s="26" t="s">
        <v>116</v>
      </c>
      <c r="E12" s="26" t="s">
        <v>110</v>
      </c>
    </row>
    <row r="13" spans="1:5" ht="28.5" customHeight="1">
      <c r="A13" s="25">
        <v>11</v>
      </c>
      <c r="B13" s="25" t="s">
        <v>84</v>
      </c>
      <c r="C13" s="25" t="s">
        <v>111</v>
      </c>
      <c r="D13" s="25" t="s">
        <v>117</v>
      </c>
      <c r="E13" s="25" t="s">
        <v>110</v>
      </c>
    </row>
    <row r="14" spans="1:5" ht="28.5" customHeight="1">
      <c r="A14" s="26">
        <v>12</v>
      </c>
      <c r="B14" s="26" t="s">
        <v>85</v>
      </c>
      <c r="C14" s="26" t="s">
        <v>118</v>
      </c>
      <c r="D14" s="26" t="s">
        <v>119</v>
      </c>
      <c r="E14" s="26" t="s">
        <v>110</v>
      </c>
    </row>
    <row r="15" spans="1:5" ht="28.5" customHeight="1">
      <c r="A15" s="25">
        <v>13</v>
      </c>
      <c r="B15" s="25" t="s">
        <v>86</v>
      </c>
      <c r="C15" s="25" t="s">
        <v>120</v>
      </c>
      <c r="D15" s="25" t="s">
        <v>121</v>
      </c>
      <c r="E15" s="25" t="s">
        <v>95</v>
      </c>
    </row>
    <row r="16" spans="1:5">
      <c r="A16" s="7"/>
      <c r="B16" s="7"/>
      <c r="C16" s="7"/>
      <c r="D16" s="7"/>
      <c r="E16" s="7"/>
    </row>
    <row r="17" spans="1:1">
      <c r="A17" s="5" t="s">
        <v>7</v>
      </c>
    </row>
    <row r="18" spans="1:1">
      <c r="A18" s="5"/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33"/>
  <sheetViews>
    <sheetView showGridLines="0" workbookViewId="0">
      <selection activeCell="L14" sqref="L14"/>
    </sheetView>
  </sheetViews>
  <sheetFormatPr defaultRowHeight="16.5"/>
  <cols>
    <col min="1" max="1" width="9" style="4"/>
    <col min="2" max="5" width="13.625" style="4" customWidth="1"/>
    <col min="6" max="6" width="17" style="4" customWidth="1"/>
    <col min="7" max="7" width="6.625" style="4" customWidth="1"/>
    <col min="8" max="8" width="8.375" style="4" customWidth="1"/>
    <col min="9" max="9" width="7.875" style="4" customWidth="1"/>
    <col min="10" max="10" width="10" style="4" customWidth="1"/>
    <col min="11" max="11" width="12.25" style="4" customWidth="1"/>
    <col min="12" max="12" width="13.875" style="4" customWidth="1"/>
    <col min="13" max="13" width="15.875" style="4" customWidth="1"/>
    <col min="14" max="16384" width="9" style="4"/>
  </cols>
  <sheetData>
    <row r="1" spans="1:13" ht="53.25" customHeight="1">
      <c r="A1" s="42" t="s">
        <v>79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33.75" customHeight="1">
      <c r="A2" s="28" t="s">
        <v>75</v>
      </c>
      <c r="B2" s="28" t="s">
        <v>76</v>
      </c>
      <c r="C2" s="28" t="s">
        <v>77</v>
      </c>
      <c r="D2" s="28" t="s">
        <v>51</v>
      </c>
      <c r="E2" s="28" t="s">
        <v>52</v>
      </c>
      <c r="F2" s="28" t="s">
        <v>53</v>
      </c>
      <c r="G2" s="28" t="s">
        <v>54</v>
      </c>
      <c r="H2" s="28" t="s">
        <v>78</v>
      </c>
      <c r="I2" s="14" t="s">
        <v>88</v>
      </c>
      <c r="J2" s="14" t="s">
        <v>89</v>
      </c>
      <c r="K2" s="28" t="s">
        <v>55</v>
      </c>
      <c r="L2" s="28" t="s">
        <v>56</v>
      </c>
      <c r="M2" s="28" t="s">
        <v>57</v>
      </c>
    </row>
    <row r="3" spans="1:13" ht="24.75" customHeight="1">
      <c r="A3" s="17">
        <v>1</v>
      </c>
      <c r="B3" s="17" t="s">
        <v>125</v>
      </c>
      <c r="C3" s="22">
        <v>43895</v>
      </c>
      <c r="D3" s="17" t="s">
        <v>13</v>
      </c>
      <c r="E3" s="17" t="str">
        <f>VLOOKUP(初始库存表!D3,物料基本信息!B:E,2,0)</f>
        <v>打印机</v>
      </c>
      <c r="F3" s="17" t="str">
        <f>VLOOKUP(初始库存表!D3,物料基本信息!B:E,3,0)</f>
        <v>SQS150-K6</v>
      </c>
      <c r="G3" s="17" t="str">
        <f>VLOOKUP(初始库存表!D3,物料基本信息!B:E,4,0)</f>
        <v>台</v>
      </c>
      <c r="H3" s="17">
        <v>20</v>
      </c>
      <c r="I3" s="17">
        <v>10</v>
      </c>
      <c r="J3" s="17">
        <f>H3*I3</f>
        <v>200</v>
      </c>
      <c r="K3" s="17" t="s">
        <v>138</v>
      </c>
      <c r="L3" s="17"/>
      <c r="M3" s="17"/>
    </row>
    <row r="4" spans="1:13" ht="24.75" customHeight="1">
      <c r="A4" s="20">
        <v>2</v>
      </c>
      <c r="B4" s="20" t="s">
        <v>126</v>
      </c>
      <c r="C4" s="23">
        <v>43895</v>
      </c>
      <c r="D4" s="20" t="s">
        <v>8</v>
      </c>
      <c r="E4" s="20" t="str">
        <f>VLOOKUP(初始库存表!D4,物料基本信息!B:E,2,0)</f>
        <v>传真机</v>
      </c>
      <c r="F4" s="20" t="str">
        <f>VLOOKUP(初始库存表!D4,物料基本信息!B:E,3,0)</f>
        <v>HF-1757-SW250G</v>
      </c>
      <c r="G4" s="20" t="str">
        <f>VLOOKUP(初始库存表!D4,物料基本信息!B:E,4,0)</f>
        <v>套</v>
      </c>
      <c r="H4" s="20">
        <v>20</v>
      </c>
      <c r="I4" s="20">
        <v>10</v>
      </c>
      <c r="J4" s="20">
        <f t="shared" ref="J4:J15" si="0">H4*I4</f>
        <v>200</v>
      </c>
      <c r="K4" s="20" t="s">
        <v>139</v>
      </c>
      <c r="L4" s="20"/>
      <c r="M4" s="20"/>
    </row>
    <row r="5" spans="1:13" ht="24.75" customHeight="1">
      <c r="A5" s="17">
        <v>3</v>
      </c>
      <c r="B5" s="17" t="s">
        <v>127</v>
      </c>
      <c r="C5" s="22">
        <v>43895</v>
      </c>
      <c r="D5" s="17" t="s">
        <v>9</v>
      </c>
      <c r="E5" s="17" t="str">
        <f>VLOOKUP(初始库存表!D5,物料基本信息!B:E,2,0)</f>
        <v>佳能数码相机</v>
      </c>
      <c r="F5" s="17" t="str">
        <f>VLOOKUP(初始库存表!D5,物料基本信息!B:E,3,0)</f>
        <v>HF-1757A-SW500G</v>
      </c>
      <c r="G5" s="17" t="str">
        <f>VLOOKUP(初始库存表!D5,物料基本信息!B:E,4,0)</f>
        <v>套</v>
      </c>
      <c r="H5" s="17">
        <v>20</v>
      </c>
      <c r="I5" s="17">
        <v>10</v>
      </c>
      <c r="J5" s="17">
        <f t="shared" si="0"/>
        <v>200</v>
      </c>
      <c r="K5" s="17" t="s">
        <v>1</v>
      </c>
      <c r="L5" s="17"/>
      <c r="M5" s="17"/>
    </row>
    <row r="6" spans="1:13" ht="24.75" customHeight="1">
      <c r="A6" s="20">
        <v>4</v>
      </c>
      <c r="B6" s="20" t="s">
        <v>128</v>
      </c>
      <c r="C6" s="23">
        <v>43895</v>
      </c>
      <c r="D6" s="20" t="s">
        <v>10</v>
      </c>
      <c r="E6" s="20" t="str">
        <f>VLOOKUP(初始库存表!D6,物料基本信息!B:E,2,0)</f>
        <v>电脑</v>
      </c>
      <c r="F6" s="20" t="str">
        <f>VLOOKUP(初始库存表!D6,物料基本信息!B:E,3,0)</f>
        <v>HF-1757A-SW120G</v>
      </c>
      <c r="G6" s="20" t="str">
        <f>VLOOKUP(初始库存表!D6,物料基本信息!B:E,4,0)</f>
        <v>套</v>
      </c>
      <c r="H6" s="20">
        <v>20</v>
      </c>
      <c r="I6" s="20">
        <v>10</v>
      </c>
      <c r="J6" s="20">
        <f t="shared" si="0"/>
        <v>200</v>
      </c>
      <c r="K6" s="20" t="s">
        <v>2</v>
      </c>
      <c r="L6" s="20"/>
      <c r="M6" s="20"/>
    </row>
    <row r="7" spans="1:13" ht="24.75" customHeight="1">
      <c r="A7" s="17">
        <v>5</v>
      </c>
      <c r="B7" s="17" t="s">
        <v>129</v>
      </c>
      <c r="C7" s="22">
        <v>43895</v>
      </c>
      <c r="D7" s="17" t="s">
        <v>11</v>
      </c>
      <c r="E7" s="17" t="str">
        <f>VLOOKUP(初始库存表!D7,物料基本信息!B:E,2,0)</f>
        <v>碎纸机</v>
      </c>
      <c r="F7" s="17" t="str">
        <f>VLOOKUP(初始库存表!D7,物料基本信息!B:E,3,0)</f>
        <v>JB-YX-252</v>
      </c>
      <c r="G7" s="17" t="str">
        <f>VLOOKUP(初始库存表!D7,物料基本信息!B:E,4,0)</f>
        <v>台</v>
      </c>
      <c r="H7" s="17">
        <v>20</v>
      </c>
      <c r="I7" s="17">
        <v>10</v>
      </c>
      <c r="J7" s="17">
        <f t="shared" si="0"/>
        <v>200</v>
      </c>
      <c r="K7" s="17" t="s">
        <v>3</v>
      </c>
      <c r="L7" s="17"/>
      <c r="M7" s="17"/>
    </row>
    <row r="8" spans="1:13" ht="24.75" customHeight="1">
      <c r="A8" s="20">
        <v>6</v>
      </c>
      <c r="B8" s="20" t="s">
        <v>130</v>
      </c>
      <c r="C8" s="23">
        <v>43895</v>
      </c>
      <c r="D8" s="20" t="s">
        <v>12</v>
      </c>
      <c r="E8" s="20" t="str">
        <f>VLOOKUP(初始库存表!D8,物料基本信息!B:E,2,0)</f>
        <v>复印机</v>
      </c>
      <c r="F8" s="20" t="str">
        <f>VLOOKUP(初始库存表!D8,物料基本信息!B:E,3,0)</f>
        <v>YA9204</v>
      </c>
      <c r="G8" s="20" t="str">
        <f>VLOOKUP(初始库存表!D8,物料基本信息!B:E,4,0)</f>
        <v>只</v>
      </c>
      <c r="H8" s="20">
        <v>20</v>
      </c>
      <c r="I8" s="20">
        <v>10</v>
      </c>
      <c r="J8" s="20">
        <f t="shared" si="0"/>
        <v>200</v>
      </c>
      <c r="K8" s="20" t="s">
        <v>4</v>
      </c>
      <c r="L8" s="20"/>
      <c r="M8" s="20"/>
    </row>
    <row r="9" spans="1:13" ht="24.75" customHeight="1">
      <c r="A9" s="17">
        <v>7</v>
      </c>
      <c r="B9" s="17" t="s">
        <v>131</v>
      </c>
      <c r="C9" s="22">
        <v>43895</v>
      </c>
      <c r="D9" s="17" t="s">
        <v>80</v>
      </c>
      <c r="E9" s="17" t="str">
        <f>VLOOKUP(初始库存表!D9,物料基本信息!B:E,2,0)</f>
        <v>格力空调</v>
      </c>
      <c r="F9" s="17" t="str">
        <f>VLOOKUP(初始库存表!D9,物料基本信息!B:E,3,0)</f>
        <v>J-XAPD-02A</v>
      </c>
      <c r="G9" s="17" t="str">
        <f>VLOOKUP(初始库存表!D9,物料基本信息!B:E,4,0)</f>
        <v>个</v>
      </c>
      <c r="H9" s="17">
        <v>20</v>
      </c>
      <c r="I9" s="17">
        <v>10</v>
      </c>
      <c r="J9" s="17">
        <f t="shared" si="0"/>
        <v>200</v>
      </c>
      <c r="K9" s="17" t="s">
        <v>140</v>
      </c>
      <c r="L9" s="17"/>
      <c r="M9" s="17"/>
    </row>
    <row r="10" spans="1:13" ht="24.75" customHeight="1">
      <c r="A10" s="20">
        <v>8</v>
      </c>
      <c r="B10" s="20" t="s">
        <v>132</v>
      </c>
      <c r="C10" s="23">
        <v>43895</v>
      </c>
      <c r="D10" s="20" t="s">
        <v>81</v>
      </c>
      <c r="E10" s="20" t="str">
        <f>VLOOKUP(初始库存表!D10,物料基本信息!B:E,2,0)</f>
        <v>档案柜</v>
      </c>
      <c r="F10" s="20" t="str">
        <f>VLOOKUP(初始库存表!D10,物料基本信息!B:E,3,0)</f>
        <v>HJ-1756Z</v>
      </c>
      <c r="G10" s="20" t="str">
        <f>VLOOKUP(初始库存表!D10,物料基本信息!B:E,4,0)</f>
        <v>套</v>
      </c>
      <c r="H10" s="20">
        <v>20</v>
      </c>
      <c r="I10" s="20">
        <v>10</v>
      </c>
      <c r="J10" s="20">
        <f t="shared" si="0"/>
        <v>200</v>
      </c>
      <c r="K10" s="20" t="s">
        <v>141</v>
      </c>
      <c r="L10" s="20"/>
      <c r="M10" s="20"/>
    </row>
    <row r="11" spans="1:13" ht="24.75" customHeight="1">
      <c r="A11" s="17">
        <v>9</v>
      </c>
      <c r="B11" s="17" t="s">
        <v>133</v>
      </c>
      <c r="C11" s="22">
        <v>43895</v>
      </c>
      <c r="D11" s="17" t="s">
        <v>82</v>
      </c>
      <c r="E11" s="17" t="str">
        <f>VLOOKUP(初始库存表!D11,物料基本信息!B:E,2,0)</f>
        <v>电视</v>
      </c>
      <c r="F11" s="17" t="str">
        <f>VLOOKUP(初始库存表!D11,物料基本信息!B:E,3,0)</f>
        <v>HJ-I751</v>
      </c>
      <c r="G11" s="17" t="str">
        <f>VLOOKUP(初始库存表!D11,物料基本信息!B:E,4,0)</f>
        <v>个</v>
      </c>
      <c r="H11" s="17">
        <v>20</v>
      </c>
      <c r="I11" s="17">
        <v>10</v>
      </c>
      <c r="J11" s="17">
        <f t="shared" si="0"/>
        <v>200</v>
      </c>
      <c r="K11" s="17" t="s">
        <v>142</v>
      </c>
      <c r="L11" s="17"/>
      <c r="M11" s="17"/>
    </row>
    <row r="12" spans="1:13" ht="24.75" customHeight="1">
      <c r="A12" s="20">
        <v>10</v>
      </c>
      <c r="B12" s="20" t="s">
        <v>134</v>
      </c>
      <c r="C12" s="23">
        <v>43895</v>
      </c>
      <c r="D12" s="20" t="s">
        <v>83</v>
      </c>
      <c r="E12" s="20" t="str">
        <f>VLOOKUP(初始库存表!D12,物料基本信息!B:E,2,0)</f>
        <v>液晶电脑多媒体</v>
      </c>
      <c r="F12" s="20" t="str">
        <f>VLOOKUP(初始库存表!D12,物料基本信息!B:E,3,0)</f>
        <v>HJ-I750</v>
      </c>
      <c r="G12" s="20" t="str">
        <f>VLOOKUP(初始库存表!D12,物料基本信息!B:E,4,0)</f>
        <v>个</v>
      </c>
      <c r="H12" s="20">
        <v>20</v>
      </c>
      <c r="I12" s="20">
        <v>10</v>
      </c>
      <c r="J12" s="20">
        <f t="shared" si="0"/>
        <v>200</v>
      </c>
      <c r="K12" s="20" t="s">
        <v>143</v>
      </c>
      <c r="L12" s="20"/>
      <c r="M12" s="20"/>
    </row>
    <row r="13" spans="1:13" ht="24.75" customHeight="1">
      <c r="A13" s="17">
        <v>11</v>
      </c>
      <c r="B13" s="17" t="s">
        <v>135</v>
      </c>
      <c r="C13" s="22">
        <v>43895</v>
      </c>
      <c r="D13" s="17" t="s">
        <v>84</v>
      </c>
      <c r="E13" s="17" t="str">
        <f>VLOOKUP(初始库存表!D13,物料基本信息!B:E,2,0)</f>
        <v>档案柜</v>
      </c>
      <c r="F13" s="17" t="str">
        <f>VLOOKUP(初始库存表!D13,物料基本信息!B:E,3,0)</f>
        <v>HJ-1807A</v>
      </c>
      <c r="G13" s="17" t="str">
        <f>VLOOKUP(初始库存表!D13,物料基本信息!B:E,4,0)</f>
        <v>个</v>
      </c>
      <c r="H13" s="17">
        <v>20</v>
      </c>
      <c r="I13" s="17">
        <v>10</v>
      </c>
      <c r="J13" s="17">
        <f t="shared" si="0"/>
        <v>200</v>
      </c>
      <c r="K13" s="17" t="s">
        <v>144</v>
      </c>
      <c r="L13" s="17"/>
      <c r="M13" s="17"/>
    </row>
    <row r="14" spans="1:13" ht="24.75" customHeight="1">
      <c r="A14" s="20">
        <v>12</v>
      </c>
      <c r="B14" s="20" t="s">
        <v>136</v>
      </c>
      <c r="C14" s="23">
        <v>43895</v>
      </c>
      <c r="D14" s="20" t="s">
        <v>85</v>
      </c>
      <c r="E14" s="20" t="str">
        <f>VLOOKUP(初始库存表!D14,物料基本信息!B:E,2,0)</f>
        <v>办公桌</v>
      </c>
      <c r="F14" s="20" t="str">
        <f>VLOOKUP(初始库存表!D14,物料基本信息!B:E,3,0)</f>
        <v>HJ-1825</v>
      </c>
      <c r="G14" s="20" t="str">
        <f>VLOOKUP(初始库存表!D14,物料基本信息!B:E,4,0)</f>
        <v>个</v>
      </c>
      <c r="H14" s="20">
        <v>20</v>
      </c>
      <c r="I14" s="20">
        <v>10</v>
      </c>
      <c r="J14" s="20">
        <f t="shared" si="0"/>
        <v>200</v>
      </c>
      <c r="K14" s="20" t="s">
        <v>145</v>
      </c>
      <c r="L14" s="20"/>
      <c r="M14" s="20"/>
    </row>
    <row r="15" spans="1:13" ht="24.75" customHeight="1">
      <c r="A15" s="17">
        <v>13</v>
      </c>
      <c r="B15" s="17" t="s">
        <v>137</v>
      </c>
      <c r="C15" s="22">
        <v>43895</v>
      </c>
      <c r="D15" s="17" t="s">
        <v>86</v>
      </c>
      <c r="E15" s="17" t="str">
        <f>VLOOKUP(初始库存表!D15,物料基本信息!B:E,2,0)</f>
        <v>办公椅</v>
      </c>
      <c r="F15" s="17" t="str">
        <f>VLOOKUP(初始库存表!D15,物料基本信息!B:E,3,0)</f>
        <v>JB-3208G</v>
      </c>
      <c r="G15" s="17" t="str">
        <f>VLOOKUP(初始库存表!D15,物料基本信息!B:E,4,0)</f>
        <v>台</v>
      </c>
      <c r="H15" s="17">
        <v>20</v>
      </c>
      <c r="I15" s="17">
        <v>10</v>
      </c>
      <c r="J15" s="17">
        <f t="shared" si="0"/>
        <v>200</v>
      </c>
      <c r="K15" s="17" t="s">
        <v>146</v>
      </c>
      <c r="L15" s="17"/>
      <c r="M15" s="17"/>
    </row>
    <row r="16" spans="1:13" ht="24.75" customHeight="1">
      <c r="A16" s="20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 ht="24.75" customHeight="1">
      <c r="A17" s="17">
        <v>15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ht="24.75" customHeight="1">
      <c r="A18" s="20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 ht="24.75" customHeight="1">
      <c r="A19" s="17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ht="24.75" customHeight="1">
      <c r="A20" s="20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ht="24.75" customHeight="1">
      <c r="A21" s="17">
        <v>19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ht="24.75" customHeight="1">
      <c r="A22" s="20">
        <v>20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 ht="24.75" customHeight="1">
      <c r="A23" s="17">
        <v>21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24.75" customHeight="1">
      <c r="A24" s="20">
        <v>22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13" ht="24.75" customHeight="1">
      <c r="A25" s="17">
        <v>23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ht="24.75" customHeight="1">
      <c r="A26" s="20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24.75" customHeight="1">
      <c r="A27" s="17">
        <v>25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ht="24.75" customHeight="1">
      <c r="A28" s="20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24.75" customHeight="1">
      <c r="A29" s="17">
        <v>27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ht="24.75" customHeight="1">
      <c r="A30" s="20">
        <v>28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1:13" ht="24.75" customHeight="1">
      <c r="A31" s="17">
        <v>29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ht="24.75" customHeight="1">
      <c r="A32" s="20">
        <v>30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</sheetData>
  <mergeCells count="1">
    <mergeCell ref="A1:M1"/>
  </mergeCells>
  <phoneticPr fontId="1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物料基本信息!$B$3:$B$15</xm:f>
          </x14:formula1>
          <xm:sqref>D3:D32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Q18"/>
  <sheetViews>
    <sheetView showGridLines="0" workbookViewId="0">
      <selection activeCell="I14" sqref="I14"/>
    </sheetView>
  </sheetViews>
  <sheetFormatPr defaultRowHeight="16.5"/>
  <cols>
    <col min="1" max="1" width="5.625" style="32" bestFit="1" customWidth="1"/>
    <col min="2" max="2" width="11.375" style="32" bestFit="1" customWidth="1"/>
    <col min="3" max="3" width="11.625" style="35" customWidth="1"/>
    <col min="4" max="4" width="10.25" style="32" customWidth="1"/>
    <col min="5" max="5" width="13.125" style="32" customWidth="1"/>
    <col min="6" max="6" width="14.375" style="32" customWidth="1"/>
    <col min="7" max="7" width="18.875" style="32" customWidth="1"/>
    <col min="8" max="8" width="9.25" style="32" customWidth="1"/>
    <col min="9" max="11" width="15.625" style="32" customWidth="1"/>
    <col min="12" max="12" width="9" style="32"/>
    <col min="13" max="13" width="11.25" style="32" customWidth="1"/>
    <col min="14" max="16384" width="9" style="37"/>
  </cols>
  <sheetData>
    <row r="1" spans="1:17" ht="42.75" customHeight="1">
      <c r="A1" s="48" t="s">
        <v>87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6"/>
      <c r="P1" s="36"/>
      <c r="Q1" s="36"/>
    </row>
    <row r="2" spans="1:17" ht="38.25" hidden="1" customHeight="1">
      <c r="I2" s="33">
        <v>43891</v>
      </c>
      <c r="J2" s="34">
        <v>43905</v>
      </c>
    </row>
    <row r="3" spans="1:17" ht="38.25" customHeight="1">
      <c r="A3" s="38" t="s">
        <v>34</v>
      </c>
      <c r="B3" s="38" t="s">
        <v>147</v>
      </c>
      <c r="C3" s="38" t="s">
        <v>44</v>
      </c>
      <c r="D3" s="38" t="s">
        <v>43</v>
      </c>
      <c r="E3" s="38" t="s">
        <v>59</v>
      </c>
      <c r="F3" s="38" t="s">
        <v>60</v>
      </c>
      <c r="G3" s="38" t="s">
        <v>61</v>
      </c>
      <c r="H3" s="38" t="s">
        <v>17</v>
      </c>
      <c r="I3" s="14" t="s">
        <v>62</v>
      </c>
      <c r="J3" s="14" t="s">
        <v>18</v>
      </c>
      <c r="K3" s="14" t="s">
        <v>19</v>
      </c>
      <c r="L3" s="38" t="s">
        <v>63</v>
      </c>
      <c r="M3" s="38" t="s">
        <v>20</v>
      </c>
      <c r="N3" s="38" t="s">
        <v>21</v>
      </c>
    </row>
    <row r="4" spans="1:17" ht="34.5" customHeight="1">
      <c r="A4" s="17">
        <v>1</v>
      </c>
      <c r="B4" s="17" t="s">
        <v>148</v>
      </c>
      <c r="C4" s="22" t="s">
        <v>90</v>
      </c>
      <c r="D4" s="22">
        <v>43895</v>
      </c>
      <c r="E4" s="17" t="s">
        <v>12</v>
      </c>
      <c r="F4" s="17" t="s">
        <v>149</v>
      </c>
      <c r="G4" s="17" t="s">
        <v>106</v>
      </c>
      <c r="H4" s="17" t="s">
        <v>107</v>
      </c>
      <c r="I4" s="17">
        <v>30</v>
      </c>
      <c r="J4" s="17">
        <v>20</v>
      </c>
      <c r="K4" s="17">
        <v>600</v>
      </c>
      <c r="L4" s="17" t="s">
        <v>6</v>
      </c>
      <c r="M4" s="17"/>
      <c r="N4" s="17"/>
    </row>
    <row r="5" spans="1:17" ht="34.5" customHeight="1">
      <c r="A5" s="20">
        <v>2</v>
      </c>
      <c r="B5" s="20" t="s">
        <v>150</v>
      </c>
      <c r="C5" s="23" t="s">
        <v>91</v>
      </c>
      <c r="D5" s="23">
        <v>43895</v>
      </c>
      <c r="E5" s="20" t="s">
        <v>8</v>
      </c>
      <c r="F5" s="20" t="s">
        <v>151</v>
      </c>
      <c r="G5" s="20" t="s">
        <v>97</v>
      </c>
      <c r="H5" s="20" t="s">
        <v>98</v>
      </c>
      <c r="I5" s="20">
        <v>30</v>
      </c>
      <c r="J5" s="20">
        <v>20</v>
      </c>
      <c r="K5" s="20">
        <v>600</v>
      </c>
      <c r="L5" s="20" t="s">
        <v>0</v>
      </c>
      <c r="M5" s="20"/>
      <c r="N5" s="20"/>
    </row>
    <row r="6" spans="1:17" ht="34.5" customHeight="1">
      <c r="A6" s="17">
        <v>3</v>
      </c>
      <c r="B6" s="17" t="s">
        <v>152</v>
      </c>
      <c r="C6" s="22" t="s">
        <v>71</v>
      </c>
      <c r="D6" s="22">
        <v>43895</v>
      </c>
      <c r="E6" s="17" t="s">
        <v>9</v>
      </c>
      <c r="F6" s="17" t="s">
        <v>153</v>
      </c>
      <c r="G6" s="17" t="s">
        <v>100</v>
      </c>
      <c r="H6" s="17" t="s">
        <v>98</v>
      </c>
      <c r="I6" s="17">
        <v>30</v>
      </c>
      <c r="J6" s="17">
        <v>20</v>
      </c>
      <c r="K6" s="17">
        <v>600</v>
      </c>
      <c r="L6" s="17" t="s">
        <v>1</v>
      </c>
      <c r="M6" s="17"/>
      <c r="N6" s="17"/>
    </row>
    <row r="7" spans="1:17" ht="34.5" customHeight="1">
      <c r="A7" s="20">
        <v>4</v>
      </c>
      <c r="B7" s="20" t="s">
        <v>154</v>
      </c>
      <c r="C7" s="23" t="s">
        <v>72</v>
      </c>
      <c r="D7" s="23">
        <v>43895</v>
      </c>
      <c r="E7" s="20" t="s">
        <v>10</v>
      </c>
      <c r="F7" s="20" t="s">
        <v>155</v>
      </c>
      <c r="G7" s="20" t="s">
        <v>102</v>
      </c>
      <c r="H7" s="20" t="s">
        <v>98</v>
      </c>
      <c r="I7" s="20">
        <v>30</v>
      </c>
      <c r="J7" s="20">
        <v>20</v>
      </c>
      <c r="K7" s="20">
        <v>600</v>
      </c>
      <c r="L7" s="20" t="s">
        <v>2</v>
      </c>
      <c r="M7" s="20"/>
      <c r="N7" s="20"/>
    </row>
    <row r="8" spans="1:17" ht="34.5" customHeight="1">
      <c r="A8" s="17">
        <v>5</v>
      </c>
      <c r="B8" s="17" t="s">
        <v>156</v>
      </c>
      <c r="C8" s="22" t="s">
        <v>73</v>
      </c>
      <c r="D8" s="22">
        <v>43895</v>
      </c>
      <c r="E8" s="17" t="s">
        <v>11</v>
      </c>
      <c r="F8" s="17" t="s">
        <v>157</v>
      </c>
      <c r="G8" s="17" t="s">
        <v>104</v>
      </c>
      <c r="H8" s="17" t="s">
        <v>95</v>
      </c>
      <c r="I8" s="17">
        <v>30</v>
      </c>
      <c r="J8" s="17">
        <v>20</v>
      </c>
      <c r="K8" s="17">
        <v>600</v>
      </c>
      <c r="L8" s="17" t="s">
        <v>3</v>
      </c>
      <c r="M8" s="17"/>
      <c r="N8" s="17"/>
    </row>
    <row r="9" spans="1:17" ht="34.5" customHeight="1">
      <c r="A9" s="20">
        <v>6</v>
      </c>
      <c r="B9" s="20" t="s">
        <v>158</v>
      </c>
      <c r="C9" s="23" t="s">
        <v>74</v>
      </c>
      <c r="D9" s="23">
        <v>43895</v>
      </c>
      <c r="E9" s="20" t="s">
        <v>12</v>
      </c>
      <c r="F9" s="20" t="s">
        <v>149</v>
      </c>
      <c r="G9" s="20" t="s">
        <v>106</v>
      </c>
      <c r="H9" s="20" t="s">
        <v>107</v>
      </c>
      <c r="I9" s="20">
        <v>30</v>
      </c>
      <c r="J9" s="20">
        <v>20</v>
      </c>
      <c r="K9" s="20">
        <v>600</v>
      </c>
      <c r="L9" s="20" t="s">
        <v>4</v>
      </c>
      <c r="M9" s="20"/>
      <c r="N9" s="20"/>
    </row>
    <row r="10" spans="1:17" ht="34.5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7" ht="34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7" ht="34.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7" ht="34.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7" ht="34.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7" ht="34.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7" ht="34.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34.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34.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9220" r:id="rId4" name="CommandButton2">
          <controlPr defaultSize="0" autoLine="0" r:id="rId5">
            <anchor moveWithCells="1">
              <from>
                <xdr:col>10</xdr:col>
                <xdr:colOff>57150</xdr:colOff>
                <xdr:row>0</xdr:row>
                <xdr:rowOff>0</xdr:rowOff>
              </from>
              <to>
                <xdr:col>11</xdr:col>
                <xdr:colOff>142875</xdr:colOff>
                <xdr:row>0</xdr:row>
                <xdr:rowOff>314325</xdr:rowOff>
              </to>
            </anchor>
          </controlPr>
        </control>
      </mc:Choice>
      <mc:Fallback>
        <control shapeId="9220" r:id="rId4" name="CommandButton2"/>
      </mc:Fallback>
    </mc:AlternateContent>
    <mc:AlternateContent xmlns:mc="http://schemas.openxmlformats.org/markup-compatibility/2006">
      <mc:Choice Requires="x14">
        <control shapeId="9219" r:id="rId6" name="CommandButton1">
          <controlPr defaultSize="0" autoLine="0" r:id="rId7">
            <anchor moveWithCells="1">
              <from>
                <xdr:col>8</xdr:col>
                <xdr:colOff>1047750</xdr:colOff>
                <xdr:row>0</xdr:row>
                <xdr:rowOff>0</xdr:rowOff>
              </from>
              <to>
                <xdr:col>9</xdr:col>
                <xdr:colOff>1133475</xdr:colOff>
                <xdr:row>0</xdr:row>
                <xdr:rowOff>314325</xdr:rowOff>
              </to>
            </anchor>
          </controlPr>
        </control>
      </mc:Choice>
      <mc:Fallback>
        <control shapeId="9219" r:id="rId6" name="CommandButton1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0"/>
  <sheetViews>
    <sheetView showGridLines="0" workbookViewId="0">
      <selection sqref="A1:N1"/>
    </sheetView>
  </sheetViews>
  <sheetFormatPr defaultRowHeight="16.5"/>
  <cols>
    <col min="1" max="1" width="4.5" style="4" customWidth="1"/>
    <col min="2" max="2" width="13" style="4" customWidth="1"/>
    <col min="3" max="3" width="13.75" style="4" customWidth="1"/>
    <col min="4" max="4" width="14.25" style="4" customWidth="1"/>
    <col min="5" max="5" width="10.5" style="4" customWidth="1"/>
    <col min="6" max="6" width="13.5" style="4" customWidth="1"/>
    <col min="7" max="7" width="19.125" style="4" customWidth="1"/>
    <col min="8" max="8" width="6.25" style="4" customWidth="1"/>
    <col min="9" max="11" width="10.5" style="4" customWidth="1"/>
    <col min="12" max="12" width="12.25" style="4" customWidth="1"/>
    <col min="13" max="13" width="11.875" style="4" customWidth="1"/>
    <col min="14" max="16384" width="9" style="4"/>
  </cols>
  <sheetData>
    <row r="1" spans="1:14" ht="49.5" customHeight="1">
      <c r="A1" s="42" t="s">
        <v>64</v>
      </c>
      <c r="B1" s="42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8.5" customHeight="1">
      <c r="A2" s="15" t="s">
        <v>34</v>
      </c>
      <c r="B2" s="30" t="s">
        <v>147</v>
      </c>
      <c r="C2" s="15" t="s">
        <v>44</v>
      </c>
      <c r="D2" s="15" t="s">
        <v>43</v>
      </c>
      <c r="E2" s="15" t="s">
        <v>59</v>
      </c>
      <c r="F2" s="15" t="s">
        <v>60</v>
      </c>
      <c r="G2" s="15" t="s">
        <v>61</v>
      </c>
      <c r="H2" s="15" t="s">
        <v>17</v>
      </c>
      <c r="I2" s="14" t="s">
        <v>62</v>
      </c>
      <c r="J2" s="14" t="s">
        <v>18</v>
      </c>
      <c r="K2" s="14" t="s">
        <v>19</v>
      </c>
      <c r="L2" s="15" t="s">
        <v>63</v>
      </c>
      <c r="M2" s="15" t="s">
        <v>20</v>
      </c>
      <c r="N2" s="15" t="s">
        <v>21</v>
      </c>
    </row>
    <row r="3" spans="1:14" s="19" customFormat="1" ht="37.5" customHeight="1">
      <c r="A3" s="17">
        <v>1</v>
      </c>
      <c r="B3" s="17" t="s">
        <v>125</v>
      </c>
      <c r="C3" s="17" t="s">
        <v>69</v>
      </c>
      <c r="D3" s="22">
        <v>43895</v>
      </c>
      <c r="E3" s="17" t="s">
        <v>12</v>
      </c>
      <c r="F3" s="17" t="str">
        <f>VLOOKUP(E3,物料基本信息!B:E,2,0)</f>
        <v>复印机</v>
      </c>
      <c r="G3" s="17" t="str">
        <f>VLOOKUP(E3,物料基本信息!B:E,3,0)</f>
        <v>YA9204</v>
      </c>
      <c r="H3" s="17" t="str">
        <f>VLOOKUP(E3,物料基本信息!B:E,4,0)</f>
        <v>只</v>
      </c>
      <c r="I3" s="17">
        <v>30</v>
      </c>
      <c r="J3" s="17">
        <v>20</v>
      </c>
      <c r="K3" s="17">
        <f>J3*I3</f>
        <v>600</v>
      </c>
      <c r="L3" s="17" t="s">
        <v>6</v>
      </c>
      <c r="M3" s="17"/>
      <c r="N3" s="17"/>
    </row>
    <row r="4" spans="1:14" s="19" customFormat="1" ht="37.5" customHeight="1">
      <c r="A4" s="20">
        <v>2</v>
      </c>
      <c r="B4" s="20" t="s">
        <v>126</v>
      </c>
      <c r="C4" s="20" t="s">
        <v>70</v>
      </c>
      <c r="D4" s="23">
        <v>43895</v>
      </c>
      <c r="E4" s="20" t="s">
        <v>8</v>
      </c>
      <c r="F4" s="20" t="str">
        <f>VLOOKUP(E4,物料基本信息!B:E,2,0)</f>
        <v>传真机</v>
      </c>
      <c r="G4" s="20" t="str">
        <f>VLOOKUP(E4,物料基本信息!B:E,3,0)</f>
        <v>HF-1757-SW250G</v>
      </c>
      <c r="H4" s="20" t="str">
        <f>VLOOKUP(E4,物料基本信息!B:E,4,0)</f>
        <v>套</v>
      </c>
      <c r="I4" s="20">
        <v>30</v>
      </c>
      <c r="J4" s="20">
        <v>20</v>
      </c>
      <c r="K4" s="20">
        <f t="shared" ref="K4:K17" si="0">J4*I4</f>
        <v>600</v>
      </c>
      <c r="L4" s="20" t="s">
        <v>0</v>
      </c>
      <c r="M4" s="20"/>
      <c r="N4" s="20"/>
    </row>
    <row r="5" spans="1:14" s="19" customFormat="1" ht="37.5" customHeight="1">
      <c r="A5" s="17">
        <v>3</v>
      </c>
      <c r="B5" s="17" t="s">
        <v>127</v>
      </c>
      <c r="C5" s="17" t="s">
        <v>71</v>
      </c>
      <c r="D5" s="22">
        <v>43895</v>
      </c>
      <c r="E5" s="17" t="s">
        <v>9</v>
      </c>
      <c r="F5" s="17" t="str">
        <f>VLOOKUP(E5,物料基本信息!B:E,2,0)</f>
        <v>佳能数码相机</v>
      </c>
      <c r="G5" s="17" t="str">
        <f>VLOOKUP(E5,物料基本信息!B:E,3,0)</f>
        <v>HF-1757A-SW500G</v>
      </c>
      <c r="H5" s="17" t="str">
        <f>VLOOKUP(E5,物料基本信息!B:E,4,0)</f>
        <v>套</v>
      </c>
      <c r="I5" s="17">
        <v>30</v>
      </c>
      <c r="J5" s="17">
        <v>20</v>
      </c>
      <c r="K5" s="17">
        <f t="shared" si="0"/>
        <v>600</v>
      </c>
      <c r="L5" s="17" t="s">
        <v>1</v>
      </c>
      <c r="M5" s="17"/>
      <c r="N5" s="17"/>
    </row>
    <row r="6" spans="1:14" s="19" customFormat="1" ht="37.5" customHeight="1">
      <c r="A6" s="20">
        <v>4</v>
      </c>
      <c r="B6" s="20" t="s">
        <v>128</v>
      </c>
      <c r="C6" s="20" t="s">
        <v>72</v>
      </c>
      <c r="D6" s="23">
        <v>43895</v>
      </c>
      <c r="E6" s="20" t="s">
        <v>10</v>
      </c>
      <c r="F6" s="20" t="str">
        <f>VLOOKUP(E6,物料基本信息!B:E,2,0)</f>
        <v>电脑</v>
      </c>
      <c r="G6" s="20" t="str">
        <f>VLOOKUP(E6,物料基本信息!B:E,3,0)</f>
        <v>HF-1757A-SW120G</v>
      </c>
      <c r="H6" s="20" t="str">
        <f>VLOOKUP(E6,物料基本信息!B:E,4,0)</f>
        <v>套</v>
      </c>
      <c r="I6" s="20">
        <v>30</v>
      </c>
      <c r="J6" s="20">
        <v>20</v>
      </c>
      <c r="K6" s="20">
        <f t="shared" si="0"/>
        <v>600</v>
      </c>
      <c r="L6" s="20" t="s">
        <v>2</v>
      </c>
      <c r="M6" s="20"/>
      <c r="N6" s="20"/>
    </row>
    <row r="7" spans="1:14" s="19" customFormat="1" ht="37.5" customHeight="1">
      <c r="A7" s="17">
        <v>5</v>
      </c>
      <c r="B7" s="17" t="s">
        <v>129</v>
      </c>
      <c r="C7" s="17" t="s">
        <v>73</v>
      </c>
      <c r="D7" s="22">
        <v>43895</v>
      </c>
      <c r="E7" s="17" t="s">
        <v>11</v>
      </c>
      <c r="F7" s="17" t="str">
        <f>VLOOKUP(E7,物料基本信息!B:E,2,0)</f>
        <v>碎纸机</v>
      </c>
      <c r="G7" s="17" t="str">
        <f>VLOOKUP(E7,物料基本信息!B:E,3,0)</f>
        <v>JB-YX-252</v>
      </c>
      <c r="H7" s="17" t="str">
        <f>VLOOKUP(E7,物料基本信息!B:E,4,0)</f>
        <v>台</v>
      </c>
      <c r="I7" s="17">
        <v>30</v>
      </c>
      <c r="J7" s="17">
        <v>20</v>
      </c>
      <c r="K7" s="17">
        <f t="shared" si="0"/>
        <v>600</v>
      </c>
      <c r="L7" s="17" t="s">
        <v>3</v>
      </c>
      <c r="M7" s="17"/>
      <c r="N7" s="17"/>
    </row>
    <row r="8" spans="1:14" s="19" customFormat="1" ht="37.5" customHeight="1">
      <c r="A8" s="20">
        <v>6</v>
      </c>
      <c r="B8" s="20" t="s">
        <v>130</v>
      </c>
      <c r="C8" s="20" t="s">
        <v>74</v>
      </c>
      <c r="D8" s="23">
        <v>43895</v>
      </c>
      <c r="E8" s="20" t="s">
        <v>12</v>
      </c>
      <c r="F8" s="20" t="str">
        <f>VLOOKUP(E8,物料基本信息!B:E,2,0)</f>
        <v>复印机</v>
      </c>
      <c r="G8" s="20" t="str">
        <f>VLOOKUP(E8,物料基本信息!B:E,3,0)</f>
        <v>YA9204</v>
      </c>
      <c r="H8" s="20" t="str">
        <f>VLOOKUP(E8,物料基本信息!B:E,4,0)</f>
        <v>只</v>
      </c>
      <c r="I8" s="20">
        <v>30</v>
      </c>
      <c r="J8" s="20">
        <v>20</v>
      </c>
      <c r="K8" s="20">
        <f t="shared" si="0"/>
        <v>600</v>
      </c>
      <c r="L8" s="20" t="s">
        <v>4</v>
      </c>
      <c r="M8" s="20"/>
      <c r="N8" s="20"/>
    </row>
    <row r="9" spans="1:14" s="19" customFormat="1" ht="37.5" customHeight="1">
      <c r="A9" s="17">
        <v>7</v>
      </c>
      <c r="B9" s="17" t="s">
        <v>131</v>
      </c>
      <c r="C9" s="17"/>
      <c r="D9" s="17"/>
      <c r="E9" s="17"/>
      <c r="F9" s="17"/>
      <c r="G9" s="17"/>
      <c r="H9" s="17"/>
      <c r="I9" s="17">
        <v>30</v>
      </c>
      <c r="J9" s="17">
        <v>20</v>
      </c>
      <c r="K9" s="17">
        <f t="shared" si="0"/>
        <v>600</v>
      </c>
      <c r="L9" s="17"/>
      <c r="M9" s="17"/>
      <c r="N9" s="17"/>
    </row>
    <row r="10" spans="1:14" s="19" customFormat="1" ht="37.5" customHeight="1">
      <c r="A10" s="20">
        <v>8</v>
      </c>
      <c r="B10" s="20" t="s">
        <v>132</v>
      </c>
      <c r="C10" s="20"/>
      <c r="D10" s="20"/>
      <c r="E10" s="20"/>
      <c r="F10" s="20"/>
      <c r="G10" s="20"/>
      <c r="H10" s="20"/>
      <c r="I10" s="20">
        <v>30</v>
      </c>
      <c r="J10" s="20">
        <v>20</v>
      </c>
      <c r="K10" s="20">
        <f t="shared" si="0"/>
        <v>600</v>
      </c>
      <c r="L10" s="20"/>
      <c r="M10" s="20"/>
      <c r="N10" s="20"/>
    </row>
    <row r="11" spans="1:14" s="19" customFormat="1" ht="37.5" customHeight="1">
      <c r="A11" s="17">
        <v>9</v>
      </c>
      <c r="B11" s="17" t="s">
        <v>133</v>
      </c>
      <c r="C11" s="17"/>
      <c r="D11" s="17"/>
      <c r="E11" s="17"/>
      <c r="F11" s="17"/>
      <c r="G11" s="17"/>
      <c r="H11" s="17"/>
      <c r="I11" s="17">
        <v>30</v>
      </c>
      <c r="J11" s="17">
        <v>20</v>
      </c>
      <c r="K11" s="17">
        <f t="shared" si="0"/>
        <v>600</v>
      </c>
      <c r="L11" s="17"/>
      <c r="M11" s="17"/>
      <c r="N11" s="17"/>
    </row>
    <row r="12" spans="1:14" s="19" customFormat="1" ht="37.5" customHeight="1">
      <c r="A12" s="20">
        <v>10</v>
      </c>
      <c r="B12" s="20" t="s">
        <v>134</v>
      </c>
      <c r="C12" s="20"/>
      <c r="D12" s="20"/>
      <c r="E12" s="20"/>
      <c r="F12" s="20"/>
      <c r="G12" s="20"/>
      <c r="H12" s="20"/>
      <c r="I12" s="20">
        <v>30</v>
      </c>
      <c r="J12" s="20">
        <v>20</v>
      </c>
      <c r="K12" s="20">
        <f t="shared" si="0"/>
        <v>600</v>
      </c>
      <c r="L12" s="20"/>
      <c r="M12" s="20"/>
      <c r="N12" s="20"/>
    </row>
    <row r="13" spans="1:14" s="19" customFormat="1" ht="37.5" customHeight="1">
      <c r="A13" s="17">
        <v>11</v>
      </c>
      <c r="B13" s="17" t="s">
        <v>135</v>
      </c>
      <c r="C13" s="17"/>
      <c r="D13" s="17"/>
      <c r="E13" s="17"/>
      <c r="F13" s="17"/>
      <c r="G13" s="17"/>
      <c r="H13" s="17"/>
      <c r="I13" s="17">
        <v>30</v>
      </c>
      <c r="J13" s="17">
        <v>20</v>
      </c>
      <c r="K13" s="17">
        <f t="shared" si="0"/>
        <v>600</v>
      </c>
      <c r="L13" s="17"/>
      <c r="M13" s="17"/>
      <c r="N13" s="17"/>
    </row>
    <row r="14" spans="1:14" s="19" customFormat="1" ht="37.5" customHeight="1">
      <c r="A14" s="20">
        <v>12</v>
      </c>
      <c r="B14" s="20" t="s">
        <v>136</v>
      </c>
      <c r="C14" s="20"/>
      <c r="D14" s="20"/>
      <c r="E14" s="20"/>
      <c r="F14" s="20"/>
      <c r="G14" s="20"/>
      <c r="H14" s="20"/>
      <c r="I14" s="20">
        <v>30</v>
      </c>
      <c r="J14" s="20">
        <v>20</v>
      </c>
      <c r="K14" s="20">
        <f t="shared" si="0"/>
        <v>600</v>
      </c>
      <c r="L14" s="20"/>
      <c r="M14" s="20"/>
      <c r="N14" s="20"/>
    </row>
    <row r="15" spans="1:14" s="19" customFormat="1" ht="37.5" customHeight="1">
      <c r="A15" s="17">
        <v>13</v>
      </c>
      <c r="B15" s="17" t="s">
        <v>137</v>
      </c>
      <c r="C15" s="17"/>
      <c r="D15" s="17"/>
      <c r="E15" s="17"/>
      <c r="F15" s="17"/>
      <c r="G15" s="17"/>
      <c r="H15" s="17"/>
      <c r="I15" s="17">
        <v>30</v>
      </c>
      <c r="J15" s="17">
        <v>20</v>
      </c>
      <c r="K15" s="17">
        <f t="shared" si="0"/>
        <v>600</v>
      </c>
      <c r="L15" s="17"/>
      <c r="M15" s="17"/>
      <c r="N15" s="17"/>
    </row>
    <row r="16" spans="1:14" s="19" customFormat="1" ht="37.5" customHeight="1">
      <c r="A16" s="20">
        <v>14</v>
      </c>
      <c r="B16" s="20"/>
      <c r="C16" s="20"/>
      <c r="D16" s="20"/>
      <c r="E16" s="20"/>
      <c r="F16" s="20"/>
      <c r="G16" s="20"/>
      <c r="H16" s="20"/>
      <c r="I16" s="20">
        <v>30</v>
      </c>
      <c r="J16" s="20">
        <v>20</v>
      </c>
      <c r="K16" s="20">
        <f t="shared" si="0"/>
        <v>600</v>
      </c>
      <c r="L16" s="20"/>
      <c r="M16" s="20"/>
      <c r="N16" s="20"/>
    </row>
    <row r="17" spans="1:14" s="19" customFormat="1" ht="37.5" customHeight="1">
      <c r="A17" s="17">
        <v>15</v>
      </c>
      <c r="B17" s="17"/>
      <c r="C17" s="17"/>
      <c r="D17" s="17"/>
      <c r="E17" s="17"/>
      <c r="F17" s="17"/>
      <c r="G17" s="17"/>
      <c r="H17" s="17"/>
      <c r="I17" s="17">
        <v>30</v>
      </c>
      <c r="J17" s="17">
        <v>20</v>
      </c>
      <c r="K17" s="17">
        <f t="shared" si="0"/>
        <v>600</v>
      </c>
      <c r="L17" s="17"/>
      <c r="M17" s="17"/>
      <c r="N17" s="17"/>
    </row>
    <row r="18" spans="1:14" s="19" customForma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s="19" customFormat="1">
      <c r="A19" s="21" t="s">
        <v>7</v>
      </c>
      <c r="B19" s="21"/>
    </row>
    <row r="20" spans="1:14" s="19" customFormat="1"/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物料基本信息!$B$3:$B$15</xm:f>
          </x14:formula1>
          <xm:sqref>E3:E17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37"/>
  <sheetViews>
    <sheetView showGridLines="0" workbookViewId="0">
      <selection sqref="A1:L1"/>
    </sheetView>
  </sheetViews>
  <sheetFormatPr defaultRowHeight="16.5"/>
  <cols>
    <col min="1" max="1" width="6.75" style="4" customWidth="1"/>
    <col min="2" max="2" width="12.625" style="4" customWidth="1"/>
    <col min="3" max="3" width="10.125" style="4" customWidth="1"/>
    <col min="4" max="4" width="14" style="4" customWidth="1"/>
    <col min="5" max="5" width="17.625" style="4" customWidth="1"/>
    <col min="6" max="6" width="8.5" style="4" customWidth="1"/>
    <col min="7" max="8" width="12.625" style="4" customWidth="1"/>
    <col min="9" max="9" width="12.625" style="6" customWidth="1"/>
    <col min="10" max="10" width="9.625" style="4" customWidth="1"/>
    <col min="11" max="11" width="9.25" style="4" customWidth="1"/>
    <col min="12" max="12" width="12.625" style="4" customWidth="1"/>
    <col min="13" max="16384" width="9" style="4"/>
  </cols>
  <sheetData>
    <row r="1" spans="1:12" ht="50.25" customHeight="1">
      <c r="A1" s="41" t="s">
        <v>65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30" customHeight="1">
      <c r="A2" s="16" t="s">
        <v>34</v>
      </c>
      <c r="B2" s="16" t="s">
        <v>41</v>
      </c>
      <c r="C2" s="16" t="s">
        <v>59</v>
      </c>
      <c r="D2" s="16" t="s">
        <v>60</v>
      </c>
      <c r="E2" s="16" t="s">
        <v>42</v>
      </c>
      <c r="F2" s="16" t="s">
        <v>15</v>
      </c>
      <c r="G2" s="16" t="s">
        <v>16</v>
      </c>
      <c r="H2" s="24" t="s">
        <v>22</v>
      </c>
      <c r="I2" s="24" t="s">
        <v>23</v>
      </c>
      <c r="J2" s="16" t="s">
        <v>24</v>
      </c>
      <c r="K2" s="31" t="s">
        <v>124</v>
      </c>
      <c r="L2" s="16" t="s">
        <v>25</v>
      </c>
    </row>
    <row r="3" spans="1:12" ht="30" customHeight="1">
      <c r="A3" s="17">
        <v>1</v>
      </c>
      <c r="B3" s="22">
        <v>43895</v>
      </c>
      <c r="C3" s="17" t="s">
        <v>9</v>
      </c>
      <c r="D3" s="17" t="str">
        <f>VLOOKUP(C3,物料基本信息!B:E,2,0)</f>
        <v>佳能数码相机</v>
      </c>
      <c r="E3" s="17" t="str">
        <f>VLOOKUP(C3,物料基本信息!B:E,3,0)</f>
        <v>HF-1757A-SW500G</v>
      </c>
      <c r="F3" s="17" t="str">
        <f>VLOOKUP(C3,物料基本信息!B:E,4,0)</f>
        <v>套</v>
      </c>
      <c r="G3" s="17">
        <v>15</v>
      </c>
      <c r="H3" s="17">
        <v>35</v>
      </c>
      <c r="I3" s="17">
        <f>H3*G3</f>
        <v>525</v>
      </c>
      <c r="J3" s="17" t="s">
        <v>45</v>
      </c>
      <c r="K3" s="17"/>
      <c r="L3" s="17"/>
    </row>
    <row r="4" spans="1:12" ht="30" customHeight="1">
      <c r="A4" s="20">
        <v>2</v>
      </c>
      <c r="B4" s="23">
        <v>43895</v>
      </c>
      <c r="C4" s="20" t="s">
        <v>11</v>
      </c>
      <c r="D4" s="20" t="str">
        <f>VLOOKUP(C4,物料基本信息!B:E,2,0)</f>
        <v>碎纸机</v>
      </c>
      <c r="E4" s="20" t="str">
        <f>VLOOKUP(C4,物料基本信息!B:E,3,0)</f>
        <v>JB-YX-252</v>
      </c>
      <c r="F4" s="20" t="str">
        <f>VLOOKUP(C4,物料基本信息!B:E,4,0)</f>
        <v>台</v>
      </c>
      <c r="G4" s="20">
        <v>15</v>
      </c>
      <c r="H4" s="20">
        <v>35</v>
      </c>
      <c r="I4" s="20">
        <f t="shared" ref="I4:I8" si="0">H4*G4</f>
        <v>525</v>
      </c>
      <c r="J4" s="20" t="s">
        <v>48</v>
      </c>
      <c r="K4" s="20"/>
      <c r="L4" s="20"/>
    </row>
    <row r="5" spans="1:12" ht="30" customHeight="1">
      <c r="A5" s="17">
        <v>3</v>
      </c>
      <c r="B5" s="22">
        <v>43895</v>
      </c>
      <c r="C5" s="17" t="s">
        <v>13</v>
      </c>
      <c r="D5" s="17" t="str">
        <f>VLOOKUP(C5,物料基本信息!B:E,2,0)</f>
        <v>打印机</v>
      </c>
      <c r="E5" s="17" t="str">
        <f>VLOOKUP(C5,物料基本信息!B:E,3,0)</f>
        <v>SQS150-K6</v>
      </c>
      <c r="F5" s="17" t="str">
        <f>VLOOKUP(C5,物料基本信息!B:E,4,0)</f>
        <v>台</v>
      </c>
      <c r="G5" s="17">
        <v>15</v>
      </c>
      <c r="H5" s="17">
        <v>35</v>
      </c>
      <c r="I5" s="17">
        <f t="shared" si="0"/>
        <v>525</v>
      </c>
      <c r="J5" s="17" t="s">
        <v>46</v>
      </c>
      <c r="K5" s="17"/>
      <c r="L5" s="17"/>
    </row>
    <row r="6" spans="1:12" ht="30" customHeight="1">
      <c r="A6" s="20">
        <v>4</v>
      </c>
      <c r="B6" s="23">
        <v>43895</v>
      </c>
      <c r="C6" s="20" t="s">
        <v>10</v>
      </c>
      <c r="D6" s="20" t="str">
        <f>VLOOKUP(C6,物料基本信息!B:E,2,0)</f>
        <v>电脑</v>
      </c>
      <c r="E6" s="20" t="str">
        <f>VLOOKUP(C6,物料基本信息!B:E,3,0)</f>
        <v>HF-1757A-SW120G</v>
      </c>
      <c r="F6" s="20" t="str">
        <f>VLOOKUP(C6,物料基本信息!B:E,4,0)</f>
        <v>套</v>
      </c>
      <c r="G6" s="20">
        <v>15</v>
      </c>
      <c r="H6" s="20">
        <v>35</v>
      </c>
      <c r="I6" s="20">
        <f t="shared" si="0"/>
        <v>525</v>
      </c>
      <c r="J6" s="20" t="s">
        <v>49</v>
      </c>
      <c r="K6" s="20"/>
      <c r="L6" s="20"/>
    </row>
    <row r="7" spans="1:12" ht="30" customHeight="1">
      <c r="A7" s="17">
        <v>5</v>
      </c>
      <c r="B7" s="22">
        <v>43895</v>
      </c>
      <c r="C7" s="17" t="s">
        <v>11</v>
      </c>
      <c r="D7" s="17" t="str">
        <f>VLOOKUP(C7,物料基本信息!B:E,2,0)</f>
        <v>碎纸机</v>
      </c>
      <c r="E7" s="17" t="str">
        <f>VLOOKUP(C7,物料基本信息!B:E,3,0)</f>
        <v>JB-YX-252</v>
      </c>
      <c r="F7" s="17" t="str">
        <f>VLOOKUP(C7,物料基本信息!B:E,4,0)</f>
        <v>台</v>
      </c>
      <c r="G7" s="17">
        <v>15</v>
      </c>
      <c r="H7" s="17">
        <v>35</v>
      </c>
      <c r="I7" s="17">
        <f t="shared" si="0"/>
        <v>525</v>
      </c>
      <c r="J7" s="17" t="s">
        <v>47</v>
      </c>
      <c r="K7" s="17"/>
      <c r="L7" s="17"/>
    </row>
    <row r="8" spans="1:12" ht="30" customHeight="1">
      <c r="A8" s="20">
        <v>6</v>
      </c>
      <c r="B8" s="23">
        <v>43895</v>
      </c>
      <c r="C8" s="20" t="s">
        <v>12</v>
      </c>
      <c r="D8" s="20" t="str">
        <f>VLOOKUP(C8,物料基本信息!B:E,2,0)</f>
        <v>复印机</v>
      </c>
      <c r="E8" s="20" t="str">
        <f>VLOOKUP(C8,物料基本信息!B:E,3,0)</f>
        <v>YA9204</v>
      </c>
      <c r="F8" s="20" t="str">
        <f>VLOOKUP(C8,物料基本信息!B:E,4,0)</f>
        <v>只</v>
      </c>
      <c r="G8" s="20">
        <v>15</v>
      </c>
      <c r="H8" s="20">
        <v>35</v>
      </c>
      <c r="I8" s="20">
        <f t="shared" si="0"/>
        <v>525</v>
      </c>
      <c r="J8" s="20" t="s">
        <v>50</v>
      </c>
      <c r="K8" s="20"/>
      <c r="L8" s="20"/>
    </row>
    <row r="9" spans="1:12" ht="30" customHeight="1">
      <c r="A9" s="17">
        <v>7</v>
      </c>
      <c r="B9" s="17"/>
      <c r="C9" s="17"/>
      <c r="D9" s="17"/>
      <c r="E9" s="17"/>
      <c r="F9" s="17"/>
      <c r="G9" s="17">
        <v>15</v>
      </c>
      <c r="H9" s="17"/>
      <c r="I9" s="17"/>
      <c r="J9" s="17"/>
      <c r="K9" s="17"/>
      <c r="L9" s="17"/>
    </row>
    <row r="10" spans="1:12" ht="30" customHeight="1">
      <c r="A10" s="20">
        <v>8</v>
      </c>
      <c r="B10" s="20"/>
      <c r="C10" s="20"/>
      <c r="D10" s="20"/>
      <c r="E10" s="20"/>
      <c r="F10" s="20"/>
      <c r="G10" s="20">
        <v>15</v>
      </c>
      <c r="H10" s="20"/>
      <c r="I10" s="20"/>
      <c r="J10" s="20"/>
      <c r="K10" s="20"/>
      <c r="L10" s="20"/>
    </row>
    <row r="11" spans="1:12" ht="30" customHeight="1">
      <c r="A11" s="17">
        <v>9</v>
      </c>
      <c r="B11" s="17"/>
      <c r="C11" s="17"/>
      <c r="D11" s="17"/>
      <c r="E11" s="17"/>
      <c r="F11" s="17"/>
      <c r="G11" s="17">
        <v>15</v>
      </c>
      <c r="H11" s="17"/>
      <c r="I11" s="17"/>
      <c r="J11" s="17"/>
      <c r="K11" s="17"/>
      <c r="L11" s="17"/>
    </row>
    <row r="12" spans="1:12" ht="30" customHeight="1">
      <c r="A12" s="20">
        <v>10</v>
      </c>
      <c r="B12" s="20"/>
      <c r="C12" s="20"/>
      <c r="D12" s="20"/>
      <c r="E12" s="20"/>
      <c r="F12" s="20"/>
      <c r="G12" s="20">
        <v>15</v>
      </c>
      <c r="H12" s="20"/>
      <c r="I12" s="20"/>
      <c r="J12" s="20"/>
      <c r="K12" s="20"/>
      <c r="L12" s="20"/>
    </row>
    <row r="13" spans="1:12" ht="30" customHeight="1">
      <c r="A13" s="17">
        <v>11</v>
      </c>
      <c r="B13" s="17"/>
      <c r="C13" s="17"/>
      <c r="D13" s="17"/>
      <c r="E13" s="17"/>
      <c r="F13" s="17"/>
      <c r="G13" s="17">
        <v>15</v>
      </c>
      <c r="H13" s="17"/>
      <c r="I13" s="17"/>
      <c r="J13" s="17"/>
      <c r="K13" s="17"/>
      <c r="L13" s="17"/>
    </row>
    <row r="14" spans="1:12" ht="30" customHeight="1">
      <c r="A14" s="20">
        <v>12</v>
      </c>
      <c r="B14" s="20"/>
      <c r="C14" s="20"/>
      <c r="D14" s="20"/>
      <c r="E14" s="20"/>
      <c r="F14" s="20"/>
      <c r="G14" s="20">
        <v>15</v>
      </c>
      <c r="H14" s="20"/>
      <c r="I14" s="20"/>
      <c r="J14" s="20"/>
      <c r="K14" s="20"/>
      <c r="L14" s="20"/>
    </row>
    <row r="15" spans="1:12" ht="30" customHeight="1">
      <c r="A15" s="17">
        <v>13</v>
      </c>
      <c r="B15" s="17"/>
      <c r="C15" s="17"/>
      <c r="D15" s="17"/>
      <c r="E15" s="17"/>
      <c r="F15" s="17"/>
      <c r="G15" s="17">
        <v>15</v>
      </c>
      <c r="H15" s="17"/>
      <c r="I15" s="17"/>
      <c r="J15" s="17"/>
      <c r="K15" s="17"/>
      <c r="L15" s="17"/>
    </row>
    <row r="16" spans="1:12" ht="30" customHeight="1">
      <c r="A16" s="20">
        <v>14</v>
      </c>
      <c r="B16" s="20"/>
      <c r="C16" s="20"/>
      <c r="D16" s="20"/>
      <c r="E16" s="20"/>
      <c r="F16" s="20"/>
      <c r="G16" s="20">
        <v>15</v>
      </c>
      <c r="H16" s="20"/>
      <c r="I16" s="20"/>
      <c r="J16" s="20"/>
      <c r="K16" s="20"/>
      <c r="L16" s="20"/>
    </row>
    <row r="17" spans="1:12" ht="30" customHeight="1">
      <c r="A17" s="17">
        <v>15</v>
      </c>
      <c r="B17" s="17"/>
      <c r="C17" s="17"/>
      <c r="D17" s="17"/>
      <c r="E17" s="17"/>
      <c r="F17" s="17"/>
      <c r="G17" s="17">
        <v>15</v>
      </c>
      <c r="H17" s="17"/>
      <c r="I17" s="17"/>
      <c r="J17" s="17"/>
      <c r="K17" s="17"/>
      <c r="L17" s="17"/>
    </row>
    <row r="18" spans="1:12" ht="30" customHeight="1">
      <c r="A18" s="20">
        <v>16</v>
      </c>
      <c r="B18" s="20"/>
      <c r="C18" s="20"/>
      <c r="D18" s="20"/>
      <c r="E18" s="20"/>
      <c r="F18" s="20"/>
      <c r="G18" s="20">
        <v>15</v>
      </c>
      <c r="H18" s="20"/>
      <c r="I18" s="20"/>
      <c r="J18" s="20"/>
      <c r="K18" s="20"/>
      <c r="L18" s="20"/>
    </row>
    <row r="19" spans="1:12" ht="30" customHeight="1">
      <c r="A19" s="17">
        <v>17</v>
      </c>
      <c r="B19" s="17"/>
      <c r="C19" s="17"/>
      <c r="D19" s="17"/>
      <c r="E19" s="17"/>
      <c r="F19" s="17"/>
      <c r="G19" s="17">
        <v>15</v>
      </c>
      <c r="H19" s="17"/>
      <c r="I19" s="17"/>
      <c r="J19" s="17"/>
      <c r="K19" s="17"/>
      <c r="L19" s="17"/>
    </row>
    <row r="20" spans="1:12" ht="30" customHeight="1">
      <c r="A20" s="20">
        <v>18</v>
      </c>
      <c r="B20" s="20"/>
      <c r="C20" s="20"/>
      <c r="D20" s="20"/>
      <c r="E20" s="20"/>
      <c r="F20" s="20"/>
      <c r="G20" s="20">
        <v>15</v>
      </c>
      <c r="H20" s="20"/>
      <c r="I20" s="20"/>
      <c r="J20" s="20"/>
      <c r="K20" s="20"/>
      <c r="L20" s="20"/>
    </row>
    <row r="21" spans="1:12" ht="30" customHeight="1">
      <c r="A21" s="17">
        <v>19</v>
      </c>
      <c r="B21" s="17"/>
      <c r="C21" s="17"/>
      <c r="D21" s="17"/>
      <c r="E21" s="17"/>
      <c r="F21" s="17"/>
      <c r="G21" s="17">
        <v>15</v>
      </c>
      <c r="H21" s="17"/>
      <c r="I21" s="17"/>
      <c r="J21" s="17"/>
      <c r="K21" s="17"/>
      <c r="L21" s="17"/>
    </row>
    <row r="22" spans="1:12" ht="18" customHeight="1"/>
    <row r="23" spans="1:12" ht="18" customHeight="1"/>
    <row r="24" spans="1:12" ht="18" customHeight="1">
      <c r="A24" s="5" t="s">
        <v>27</v>
      </c>
    </row>
    <row r="25" spans="1:12" ht="18" customHeight="1"/>
    <row r="26" spans="1:12" ht="18" customHeight="1"/>
    <row r="27" spans="1:12" ht="18" customHeight="1"/>
    <row r="28" spans="1:12" ht="18" customHeight="1"/>
    <row r="29" spans="1:12" ht="18" customHeight="1"/>
    <row r="30" spans="1:12" ht="18" customHeight="1"/>
    <row r="31" spans="1:12" ht="18" customHeight="1"/>
    <row r="32" spans="1:12" ht="18" customHeight="1"/>
    <row r="33" ht="18" customHeight="1"/>
    <row r="34" ht="18" customHeight="1"/>
    <row r="35" ht="18" customHeight="1"/>
    <row r="36" ht="18" customHeight="1"/>
    <row r="37" ht="18" customHeight="1"/>
  </sheetData>
  <mergeCells count="1">
    <mergeCell ref="A1:L1"/>
  </mergeCells>
  <phoneticPr fontId="1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物料基本信息!$B$3:$B$15</xm:f>
          </x14:formula1>
          <xm:sqref>C3:C8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24"/>
  <sheetViews>
    <sheetView showGridLines="0" workbookViewId="0">
      <selection activeCell="P13" sqref="P13"/>
    </sheetView>
  </sheetViews>
  <sheetFormatPr defaultRowHeight="16.5"/>
  <cols>
    <col min="1" max="1" width="4.75" style="4" customWidth="1"/>
    <col min="2" max="2" width="8.25" style="4" customWidth="1"/>
    <col min="3" max="3" width="12.875" style="4" customWidth="1"/>
    <col min="4" max="4" width="20.5" style="4" customWidth="1"/>
    <col min="5" max="5" width="5.375" style="4" customWidth="1"/>
    <col min="6" max="6" width="9.75" style="4" customWidth="1"/>
    <col min="7" max="7" width="8.5" style="4" customWidth="1"/>
    <col min="8" max="8" width="9.75" style="4" customWidth="1"/>
    <col min="9" max="14" width="7" style="4" customWidth="1"/>
    <col min="15" max="15" width="8.875" style="4" customWidth="1"/>
    <col min="16" max="16" width="12.625" style="6" customWidth="1"/>
    <col min="17" max="17" width="11" style="4" customWidth="1"/>
    <col min="18" max="18" width="10.875" style="4" customWidth="1"/>
    <col min="19" max="16384" width="9" style="4"/>
  </cols>
  <sheetData>
    <row r="1" spans="1:18" ht="50.25" customHeight="1">
      <c r="A1" s="43" t="s">
        <v>58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8" customHeight="1">
      <c r="A2" s="44" t="s">
        <v>34</v>
      </c>
      <c r="B2" s="44" t="s">
        <v>59</v>
      </c>
      <c r="C2" s="44" t="s">
        <v>60</v>
      </c>
      <c r="D2" s="44" t="s">
        <v>14</v>
      </c>
      <c r="E2" s="44" t="s">
        <v>15</v>
      </c>
      <c r="F2" s="46" t="s">
        <v>123</v>
      </c>
      <c r="G2" s="46"/>
      <c r="H2" s="46"/>
      <c r="I2" s="46" t="s">
        <v>28</v>
      </c>
      <c r="J2" s="46"/>
      <c r="K2" s="46"/>
      <c r="L2" s="46" t="s">
        <v>29</v>
      </c>
      <c r="M2" s="46"/>
      <c r="N2" s="46"/>
      <c r="O2" s="47" t="s">
        <v>30</v>
      </c>
      <c r="P2" s="47"/>
      <c r="Q2" s="44" t="s">
        <v>68</v>
      </c>
      <c r="R2" s="44" t="s">
        <v>35</v>
      </c>
    </row>
    <row r="3" spans="1:18" ht="18" customHeight="1">
      <c r="A3" s="45"/>
      <c r="B3" s="45"/>
      <c r="C3" s="45"/>
      <c r="D3" s="45"/>
      <c r="E3" s="45"/>
      <c r="F3" s="29" t="s">
        <v>66</v>
      </c>
      <c r="G3" s="29" t="s">
        <v>32</v>
      </c>
      <c r="H3" s="29" t="s">
        <v>67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4" t="s">
        <v>31</v>
      </c>
      <c r="P3" s="27" t="s">
        <v>33</v>
      </c>
      <c r="Q3" s="45"/>
      <c r="R3" s="45"/>
    </row>
    <row r="4" spans="1:18" s="9" customFormat="1" ht="27.75" customHeight="1">
      <c r="A4" s="8">
        <v>1</v>
      </c>
      <c r="B4" s="8" t="s">
        <v>13</v>
      </c>
      <c r="C4" s="8" t="str">
        <f>VLOOKUP(B4,物料基本信息!B:E,2,0)</f>
        <v>打印机</v>
      </c>
      <c r="D4" s="8" t="str">
        <f>VLOOKUP(B4,物料基本信息!B:E,3,0)</f>
        <v>SQS150-K6</v>
      </c>
      <c r="E4" s="8" t="str">
        <f>VLOOKUP(B4,物料基本信息!B:E,4,0)</f>
        <v>台</v>
      </c>
      <c r="F4" s="8">
        <f ca="1">SUMIF(初始库存表!D:M,实时库存明细!B4,初始库存表!H:H)</f>
        <v>20</v>
      </c>
      <c r="G4" s="8">
        <f ca="1">AVERAGEIF(初始库存表!D:M,实时库存明细!B4,初始库存表!I:I)</f>
        <v>10</v>
      </c>
      <c r="H4" s="8">
        <f ca="1">G4*F4</f>
        <v>200</v>
      </c>
      <c r="I4" s="8">
        <f ca="1">SUMIF(入库明细表!E:N,实时库存明细!B4,入库明细表!I:I)</f>
        <v>0</v>
      </c>
      <c r="J4" s="8">
        <f ca="1">SUMIF(入库明细表!E:N,实时库存明细!B4,入库明细表!J:J)</f>
        <v>0</v>
      </c>
      <c r="K4" s="8">
        <f ca="1">SUMIF(入库明细表!E:N,实时库存明细!B4,入库明细表!K:K)</f>
        <v>0</v>
      </c>
      <c r="L4" s="8">
        <f ca="1">SUMIF(出库明细表!C:S,实时库存明细!B4,出库明细表!G:G)</f>
        <v>15</v>
      </c>
      <c r="M4" s="8">
        <f ca="1">SUMIF(出库明细表!C:L,实时库存明细!B4,出库明细表!H:H)</f>
        <v>35</v>
      </c>
      <c r="N4" s="8">
        <f ca="1">L4*M4</f>
        <v>525</v>
      </c>
      <c r="O4" s="18">
        <f ca="1">F4+I4-L4</f>
        <v>5</v>
      </c>
      <c r="P4" s="18">
        <f ca="1">H4+K4-N4</f>
        <v>-325</v>
      </c>
      <c r="Q4" s="8"/>
      <c r="R4" s="8"/>
    </row>
    <row r="5" spans="1:18" s="9" customFormat="1" ht="27.75" customHeight="1">
      <c r="A5" s="10">
        <v>2</v>
      </c>
      <c r="B5" s="10" t="s">
        <v>8</v>
      </c>
      <c r="C5" s="10" t="str">
        <f>VLOOKUP(B5,物料基本信息!B:E,2,0)</f>
        <v>传真机</v>
      </c>
      <c r="D5" s="10" t="str">
        <f>VLOOKUP(B5,物料基本信息!B:E,3,0)</f>
        <v>HF-1757-SW250G</v>
      </c>
      <c r="E5" s="10" t="str">
        <f>VLOOKUP(B5,物料基本信息!B:E,4,0)</f>
        <v>套</v>
      </c>
      <c r="F5" s="10">
        <f ca="1">SUMIF(初始库存表!D:M,实时库存明细!B5,初始库存表!H:H)</f>
        <v>20</v>
      </c>
      <c r="G5" s="10">
        <f ca="1">AVERAGEIF(初始库存表!D:M,实时库存明细!B5,初始库存表!I:I)</f>
        <v>10</v>
      </c>
      <c r="H5" s="10">
        <f t="shared" ref="H5:H9" ca="1" si="0">G5*F5</f>
        <v>200</v>
      </c>
      <c r="I5" s="10">
        <f ca="1">SUMIF(入库明细表!E:N,实时库存明细!B5,入库明细表!I:I)</f>
        <v>30</v>
      </c>
      <c r="J5" s="10">
        <f ca="1">SUMIF(入库明细表!E:N,实时库存明细!B5,入库明细表!J:J)</f>
        <v>20</v>
      </c>
      <c r="K5" s="10">
        <f ca="1">SUMIF(入库明细表!E:N,实时库存明细!B5,入库明细表!K:K)</f>
        <v>600</v>
      </c>
      <c r="L5" s="10">
        <f ca="1">SUMIF(出库明细表!C:S,实时库存明细!B5,出库明细表!G:G)</f>
        <v>0</v>
      </c>
      <c r="M5" s="10">
        <f ca="1">SUMIF(出库明细表!C:L,实时库存明细!B5,出库明细表!H:H)</f>
        <v>0</v>
      </c>
      <c r="N5" s="10">
        <f t="shared" ref="N5:N9" ca="1" si="1">L5*M5</f>
        <v>0</v>
      </c>
      <c r="O5" s="18">
        <f t="shared" ref="O5:O9" ca="1" si="2">F5+I5-L5</f>
        <v>50</v>
      </c>
      <c r="P5" s="18">
        <f t="shared" ref="P5:P9" ca="1" si="3">H5+K5-N5</f>
        <v>800</v>
      </c>
      <c r="Q5" s="10"/>
      <c r="R5" s="10"/>
    </row>
    <row r="6" spans="1:18" s="9" customFormat="1" ht="27.75" customHeight="1">
      <c r="A6" s="8">
        <v>3</v>
      </c>
      <c r="B6" s="8" t="s">
        <v>9</v>
      </c>
      <c r="C6" s="8" t="str">
        <f>VLOOKUP(B6,物料基本信息!B:E,2,0)</f>
        <v>佳能数码相机</v>
      </c>
      <c r="D6" s="8" t="str">
        <f>VLOOKUP(B6,物料基本信息!B:E,3,0)</f>
        <v>HF-1757A-SW500G</v>
      </c>
      <c r="E6" s="8" t="str">
        <f>VLOOKUP(B6,物料基本信息!B:E,4,0)</f>
        <v>套</v>
      </c>
      <c r="F6" s="8">
        <f ca="1">SUMIF(初始库存表!D:M,实时库存明细!B6,初始库存表!H:H)</f>
        <v>20</v>
      </c>
      <c r="G6" s="8">
        <f ca="1">AVERAGEIF(初始库存表!D:M,实时库存明细!B6,初始库存表!I:I)</f>
        <v>10</v>
      </c>
      <c r="H6" s="8">
        <f t="shared" ca="1" si="0"/>
        <v>200</v>
      </c>
      <c r="I6" s="8">
        <f ca="1">SUMIF(入库明细表!E:N,实时库存明细!B6,入库明细表!I:I)</f>
        <v>30</v>
      </c>
      <c r="J6" s="8">
        <f ca="1">SUMIF(入库明细表!E:N,实时库存明细!B6,入库明细表!J:J)</f>
        <v>20</v>
      </c>
      <c r="K6" s="8">
        <f ca="1">SUMIF(入库明细表!E:N,实时库存明细!B6,入库明细表!K:K)</f>
        <v>600</v>
      </c>
      <c r="L6" s="8">
        <f ca="1">SUMIF(出库明细表!C:S,实时库存明细!B6,出库明细表!G:G)</f>
        <v>15</v>
      </c>
      <c r="M6" s="8">
        <f ca="1">SUMIF(出库明细表!C:L,实时库存明细!B6,出库明细表!H:H)</f>
        <v>35</v>
      </c>
      <c r="N6" s="8">
        <f t="shared" ca="1" si="1"/>
        <v>525</v>
      </c>
      <c r="O6" s="18">
        <f t="shared" ca="1" si="2"/>
        <v>35</v>
      </c>
      <c r="P6" s="18">
        <f t="shared" ca="1" si="3"/>
        <v>275</v>
      </c>
      <c r="Q6" s="8"/>
      <c r="R6" s="8"/>
    </row>
    <row r="7" spans="1:18" s="9" customFormat="1" ht="27.75" customHeight="1">
      <c r="A7" s="10">
        <v>6</v>
      </c>
      <c r="B7" s="10" t="s">
        <v>10</v>
      </c>
      <c r="C7" s="10" t="str">
        <f>VLOOKUP(B7,物料基本信息!B:E,2,0)</f>
        <v>电脑</v>
      </c>
      <c r="D7" s="10" t="str">
        <f>VLOOKUP(B7,物料基本信息!B:E,3,0)</f>
        <v>HF-1757A-SW120G</v>
      </c>
      <c r="E7" s="10" t="str">
        <f>VLOOKUP(B7,物料基本信息!B:E,4,0)</f>
        <v>套</v>
      </c>
      <c r="F7" s="10">
        <f ca="1">SUMIF(初始库存表!D:M,实时库存明细!B7,初始库存表!H:H)</f>
        <v>20</v>
      </c>
      <c r="G7" s="10">
        <f ca="1">AVERAGEIF(初始库存表!D:M,实时库存明细!B7,初始库存表!I:I)</f>
        <v>10</v>
      </c>
      <c r="H7" s="10">
        <f t="shared" ca="1" si="0"/>
        <v>200</v>
      </c>
      <c r="I7" s="10">
        <f ca="1">SUMIF(入库明细表!E:N,实时库存明细!B7,入库明细表!I:I)</f>
        <v>30</v>
      </c>
      <c r="J7" s="10">
        <f ca="1">SUMIF(入库明细表!E:N,实时库存明细!B7,入库明细表!J:J)</f>
        <v>20</v>
      </c>
      <c r="K7" s="10">
        <f ca="1">SUMIF(入库明细表!E:N,实时库存明细!B7,入库明细表!K:K)</f>
        <v>600</v>
      </c>
      <c r="L7" s="10">
        <f ca="1">SUMIF(出库明细表!C:S,实时库存明细!B7,出库明细表!G:G)</f>
        <v>15</v>
      </c>
      <c r="M7" s="10">
        <f ca="1">SUMIF(出库明细表!C:L,实时库存明细!B7,出库明细表!H:H)</f>
        <v>35</v>
      </c>
      <c r="N7" s="10">
        <f t="shared" ca="1" si="1"/>
        <v>525</v>
      </c>
      <c r="O7" s="18">
        <f t="shared" ca="1" si="2"/>
        <v>35</v>
      </c>
      <c r="P7" s="18">
        <f t="shared" ca="1" si="3"/>
        <v>275</v>
      </c>
      <c r="Q7" s="10"/>
      <c r="R7" s="10"/>
    </row>
    <row r="8" spans="1:18" s="9" customFormat="1" ht="27.75" customHeight="1">
      <c r="A8" s="8">
        <v>4</v>
      </c>
      <c r="B8" s="8" t="s">
        <v>11</v>
      </c>
      <c r="C8" s="8" t="str">
        <f>VLOOKUP(B8,物料基本信息!B:E,2,0)</f>
        <v>碎纸机</v>
      </c>
      <c r="D8" s="8" t="str">
        <f>VLOOKUP(B8,物料基本信息!B:E,3,0)</f>
        <v>JB-YX-252</v>
      </c>
      <c r="E8" s="8" t="str">
        <f>VLOOKUP(B8,物料基本信息!B:E,4,0)</f>
        <v>台</v>
      </c>
      <c r="F8" s="8">
        <f ca="1">SUMIF(初始库存表!D:M,实时库存明细!B8,初始库存表!H:H)</f>
        <v>20</v>
      </c>
      <c r="G8" s="8">
        <f ca="1">AVERAGEIF(初始库存表!D:M,实时库存明细!B8,初始库存表!I:I)</f>
        <v>10</v>
      </c>
      <c r="H8" s="8">
        <f t="shared" ca="1" si="0"/>
        <v>200</v>
      </c>
      <c r="I8" s="8">
        <f ca="1">SUMIF(入库明细表!E:N,实时库存明细!B8,入库明细表!I:I)</f>
        <v>30</v>
      </c>
      <c r="J8" s="8">
        <f ca="1">SUMIF(入库明细表!E:N,实时库存明细!B8,入库明细表!J:J)</f>
        <v>20</v>
      </c>
      <c r="K8" s="8">
        <f ca="1">SUMIF(入库明细表!E:N,实时库存明细!B8,入库明细表!K:K)</f>
        <v>600</v>
      </c>
      <c r="L8" s="8">
        <f ca="1">SUMIF(出库明细表!C:S,实时库存明细!B8,出库明细表!G:G)</f>
        <v>30</v>
      </c>
      <c r="M8" s="8">
        <f ca="1">SUMIF(出库明细表!C:L,实时库存明细!B8,出库明细表!H:H)</f>
        <v>70</v>
      </c>
      <c r="N8" s="8">
        <f t="shared" ca="1" si="1"/>
        <v>2100</v>
      </c>
      <c r="O8" s="18">
        <f t="shared" ca="1" si="2"/>
        <v>20</v>
      </c>
      <c r="P8" s="18">
        <f t="shared" ca="1" si="3"/>
        <v>-1300</v>
      </c>
      <c r="Q8" s="8"/>
      <c r="R8" s="8"/>
    </row>
    <row r="9" spans="1:18" s="9" customFormat="1" ht="27.75" customHeight="1">
      <c r="A9" s="10">
        <v>8</v>
      </c>
      <c r="B9" s="10" t="s">
        <v>12</v>
      </c>
      <c r="C9" s="10" t="str">
        <f>VLOOKUP(B9,物料基本信息!B:E,2,0)</f>
        <v>复印机</v>
      </c>
      <c r="D9" s="10" t="str">
        <f>VLOOKUP(B9,物料基本信息!B:E,3,0)</f>
        <v>YA9204</v>
      </c>
      <c r="E9" s="10" t="str">
        <f>VLOOKUP(B9,物料基本信息!B:E,4,0)</f>
        <v>只</v>
      </c>
      <c r="F9" s="10">
        <f ca="1">SUMIF(初始库存表!D:M,实时库存明细!B9,初始库存表!H:H)</f>
        <v>20</v>
      </c>
      <c r="G9" s="10">
        <f ca="1">AVERAGEIF(初始库存表!D:M,实时库存明细!B9,初始库存表!I:I)</f>
        <v>10</v>
      </c>
      <c r="H9" s="10">
        <f t="shared" ca="1" si="0"/>
        <v>200</v>
      </c>
      <c r="I9" s="10">
        <f ca="1">SUMIF(入库明细表!E:N,实时库存明细!B9,入库明细表!I:I)</f>
        <v>60</v>
      </c>
      <c r="J9" s="10">
        <f ca="1">SUMIF(入库明细表!E:N,实时库存明细!B9,入库明细表!J:J)</f>
        <v>40</v>
      </c>
      <c r="K9" s="10">
        <f ca="1">SUMIF(入库明细表!E:N,实时库存明细!B9,入库明细表!K:K)</f>
        <v>1200</v>
      </c>
      <c r="L9" s="10">
        <f ca="1">SUMIF(出库明细表!C:S,实时库存明细!B9,出库明细表!G:G)</f>
        <v>15</v>
      </c>
      <c r="M9" s="10">
        <f ca="1">SUMIF(出库明细表!C:L,实时库存明细!B9,出库明细表!H:H)</f>
        <v>35</v>
      </c>
      <c r="N9" s="10">
        <f t="shared" ca="1" si="1"/>
        <v>525</v>
      </c>
      <c r="O9" s="18">
        <f t="shared" ca="1" si="2"/>
        <v>65</v>
      </c>
      <c r="P9" s="18">
        <f t="shared" ca="1" si="3"/>
        <v>875</v>
      </c>
      <c r="Q9" s="10"/>
      <c r="R9" s="10"/>
    </row>
    <row r="10" spans="1:18" s="9" customFormat="1" ht="27.75" customHeight="1">
      <c r="A10" s="8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8"/>
      <c r="P10" s="18"/>
      <c r="Q10" s="8"/>
      <c r="R10" s="8"/>
    </row>
    <row r="11" spans="1:18" s="9" customFormat="1" ht="27.75" customHeight="1">
      <c r="A11" s="10">
        <v>10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8"/>
      <c r="P11" s="18"/>
      <c r="Q11" s="10"/>
      <c r="R11" s="10"/>
    </row>
    <row r="12" spans="1:18" s="9" customFormat="1" ht="27.75" customHeight="1">
      <c r="A12" s="8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8"/>
      <c r="P12" s="18"/>
      <c r="Q12" s="8"/>
      <c r="R12" s="8"/>
    </row>
    <row r="13" spans="1:18" s="9" customFormat="1" ht="27.75" customHeight="1">
      <c r="A13" s="10">
        <v>12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8"/>
      <c r="P13" s="18"/>
      <c r="Q13" s="10"/>
      <c r="R13" s="10"/>
    </row>
    <row r="14" spans="1:18" s="9" customFormat="1" ht="27.75" customHeight="1">
      <c r="A14" s="8">
        <v>13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8"/>
      <c r="P14" s="18"/>
      <c r="Q14" s="8"/>
      <c r="R14" s="8"/>
    </row>
    <row r="15" spans="1:18" s="9" customFormat="1" ht="27.75" customHeight="1">
      <c r="A15" s="10">
        <v>14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8"/>
      <c r="P15" s="18"/>
      <c r="Q15" s="10"/>
      <c r="R15" s="10"/>
    </row>
    <row r="16" spans="1:18" s="9" customFormat="1" ht="27.75" customHeight="1">
      <c r="A16" s="8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8"/>
      <c r="P16" s="18"/>
      <c r="Q16" s="8"/>
      <c r="R16" s="8"/>
    </row>
    <row r="17" spans="1:18" s="9" customFormat="1" ht="27.75" customHeight="1">
      <c r="A17" s="10">
        <v>16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8"/>
      <c r="P17" s="18"/>
      <c r="Q17" s="10"/>
      <c r="R17" s="10"/>
    </row>
    <row r="18" spans="1:18" s="9" customFormat="1" ht="27.75" customHeight="1">
      <c r="A18" s="8">
        <v>17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8"/>
      <c r="P18" s="18"/>
      <c r="Q18" s="8"/>
      <c r="R18" s="8"/>
    </row>
    <row r="19" spans="1:18" s="9" customFormat="1" ht="27.75" customHeight="1">
      <c r="A19" s="10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8"/>
      <c r="P19" s="18"/>
      <c r="Q19" s="10"/>
      <c r="R19" s="10"/>
    </row>
    <row r="20" spans="1:18" s="9" customFormat="1" ht="27.75" customHeight="1">
      <c r="A20" s="8">
        <v>19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8"/>
      <c r="P20" s="18"/>
      <c r="Q20" s="8"/>
      <c r="R20" s="8"/>
    </row>
    <row r="21" spans="1:18" s="9" customFormat="1" ht="27.75" customHeight="1">
      <c r="A21" s="10">
        <v>20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8"/>
      <c r="P21" s="18"/>
      <c r="Q21" s="10"/>
      <c r="R21" s="10"/>
    </row>
    <row r="23" spans="1:18" ht="33.75">
      <c r="A23" s="5" t="s">
        <v>7</v>
      </c>
      <c r="C23" s="41"/>
      <c r="D23" s="41"/>
      <c r="E23" s="41"/>
      <c r="F23" s="41"/>
      <c r="G23" s="41"/>
      <c r="H23" s="41"/>
      <c r="I23" s="41"/>
      <c r="J23" s="12"/>
    </row>
    <row r="24" spans="1:18">
      <c r="A24" s="5"/>
    </row>
  </sheetData>
  <mergeCells count="13">
    <mergeCell ref="A1:R1"/>
    <mergeCell ref="R2:R3"/>
    <mergeCell ref="C23:I23"/>
    <mergeCell ref="A2:A3"/>
    <mergeCell ref="B2:B3"/>
    <mergeCell ref="C2:C3"/>
    <mergeCell ref="D2:D3"/>
    <mergeCell ref="E2:E3"/>
    <mergeCell ref="I2:K2"/>
    <mergeCell ref="L2:N2"/>
    <mergeCell ref="O2:P2"/>
    <mergeCell ref="Q2:Q3"/>
    <mergeCell ref="F2:H2"/>
  </mergeCells>
  <phoneticPr fontId="6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物料基本信息!$B$3:$B$15</xm:f>
          </x14:formula1>
          <xm:sqref>B4:B9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物料基本信息</vt:lpstr>
      <vt:lpstr>初始库存表</vt:lpstr>
      <vt:lpstr>入库查询</vt:lpstr>
      <vt:lpstr>入库明细表</vt:lpstr>
      <vt:lpstr>出库明细表</vt:lpstr>
      <vt:lpstr>实时库存明细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2020-02-27T07:12:27Z</dcterms:created>
  <dcterms:modified xsi:type="dcterms:W3CDTF">2020-03-05T06:28:42Z</dcterms:modified>
</cp:coreProperties>
</file>