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comments2.xml" ContentType="application/vnd.openxmlformats-officedocument.spreadsheetml.comments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comments3.xml" ContentType="application/vnd.openxmlformats-officedocument.spreadsheetml.comments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drawings/drawing8.xml" ContentType="application/vnd.openxmlformats-officedocument.drawing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 codeName="ThisWorkbook"/>
  <xr:revisionPtr revIDLastSave="0" documentId="13_ncr:1_{BF9DDEC2-7915-486B-AAD0-C54185BA11E2}" xr6:coauthVersionLast="43" xr6:coauthVersionMax="43" xr10:uidLastSave="{00000000-0000-0000-0000-000000000000}"/>
  <bookViews>
    <workbookView xWindow="-120" yWindow="-120" windowWidth="24240" windowHeight="13290" xr2:uid="{00000000-000D-0000-FFFF-FFFF00000000}"/>
  </bookViews>
  <sheets>
    <sheet name="首页" sheetId="4" r:id="rId1"/>
    <sheet name="说明" sheetId="10" r:id="rId2"/>
    <sheet name="库存查询" sheetId="6" r:id="rId3"/>
    <sheet name="库存预警" sheetId="7" r:id="rId4"/>
    <sheet name="商品出入库表" sheetId="3" r:id="rId5"/>
    <sheet name="商品资料表" sheetId="2" r:id="rId6"/>
    <sheet name="历史出库记录截取" sheetId="8" r:id="rId7"/>
    <sheet name="基础表" sheetId="1" r:id="rId8"/>
  </sheets>
  <definedNames>
    <definedName name="_xlnm._FilterDatabase" localSheetId="2" hidden="1">库存查询!$D$6:$H$120</definedName>
    <definedName name="商品名称" localSheetId="1">OFFSET(商品资料表[[#Headers],[商品名称]],1,,COUNTA(商品资料表!$C:$C)-2)</definedName>
    <definedName name="商品名称">OFFSET(商品资料表[[#Headers],[商品名称]],1,,COUNTA(商品资料表!$C:$C)-2)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5" i="10" l="1"/>
  <c r="I2" i="3" l="1"/>
  <c r="G6" i="2"/>
  <c r="B19" i="3"/>
  <c r="H19" i="3"/>
  <c r="I19" i="3"/>
  <c r="J19" i="3"/>
  <c r="K19" i="3"/>
  <c r="B20" i="3"/>
  <c r="H20" i="3"/>
  <c r="I20" i="3"/>
  <c r="J20" i="3"/>
  <c r="K20" i="3"/>
  <c r="B21" i="3"/>
  <c r="H21" i="3"/>
  <c r="I21" i="3"/>
  <c r="J21" i="3"/>
  <c r="K21" i="3"/>
  <c r="B22" i="3"/>
  <c r="H22" i="3"/>
  <c r="I22" i="3"/>
  <c r="J22" i="3"/>
  <c r="K22" i="3"/>
  <c r="B23" i="3"/>
  <c r="H23" i="3"/>
  <c r="I23" i="3"/>
  <c r="J23" i="3"/>
  <c r="K23" i="3"/>
  <c r="B24" i="3"/>
  <c r="H24" i="3"/>
  <c r="I24" i="3"/>
  <c r="J24" i="3"/>
  <c r="K24" i="3"/>
  <c r="B25" i="3"/>
  <c r="H25" i="3"/>
  <c r="I25" i="3"/>
  <c r="J25" i="3"/>
  <c r="K25" i="3"/>
  <c r="B26" i="3"/>
  <c r="H26" i="3"/>
  <c r="I26" i="3"/>
  <c r="J26" i="3"/>
  <c r="K26" i="3"/>
  <c r="B27" i="3"/>
  <c r="H27" i="3"/>
  <c r="I27" i="3"/>
  <c r="J27" i="3"/>
  <c r="K27" i="3"/>
  <c r="B28" i="3"/>
  <c r="H28" i="3"/>
  <c r="I28" i="3"/>
  <c r="J28" i="3"/>
  <c r="K28" i="3"/>
  <c r="B29" i="3"/>
  <c r="H29" i="3"/>
  <c r="I29" i="3"/>
  <c r="J29" i="3"/>
  <c r="K29" i="3"/>
  <c r="B30" i="3"/>
  <c r="H30" i="3"/>
  <c r="I30" i="3"/>
  <c r="J30" i="3"/>
  <c r="K30" i="3"/>
  <c r="B31" i="3"/>
  <c r="H31" i="3"/>
  <c r="I31" i="3"/>
  <c r="J31" i="3"/>
  <c r="K31" i="3"/>
  <c r="B32" i="3"/>
  <c r="H32" i="3"/>
  <c r="I32" i="3"/>
  <c r="J32" i="3"/>
  <c r="K32" i="3"/>
  <c r="B33" i="3"/>
  <c r="H33" i="3"/>
  <c r="I33" i="3"/>
  <c r="J33" i="3"/>
  <c r="K33" i="3"/>
  <c r="B34" i="3"/>
  <c r="H34" i="3"/>
  <c r="I34" i="3"/>
  <c r="J34" i="3"/>
  <c r="K34" i="3"/>
  <c r="B35" i="3"/>
  <c r="H35" i="3"/>
  <c r="I35" i="3"/>
  <c r="J35" i="3"/>
  <c r="K35" i="3"/>
  <c r="B36" i="3"/>
  <c r="H36" i="3"/>
  <c r="I36" i="3"/>
  <c r="J36" i="3"/>
  <c r="K36" i="3"/>
  <c r="B37" i="3"/>
  <c r="H37" i="3"/>
  <c r="I37" i="3"/>
  <c r="J37" i="3"/>
  <c r="K37" i="3"/>
  <c r="B38" i="3"/>
  <c r="K38" i="3" s="1"/>
  <c r="H38" i="3"/>
  <c r="I38" i="3"/>
  <c r="J38" i="3"/>
  <c r="B39" i="3"/>
  <c r="H39" i="3"/>
  <c r="I39" i="3"/>
  <c r="J39" i="3"/>
  <c r="K39" i="3"/>
  <c r="B40" i="3"/>
  <c r="H40" i="3"/>
  <c r="I40" i="3"/>
  <c r="J40" i="3"/>
  <c r="K40" i="3"/>
  <c r="B41" i="3"/>
  <c r="H41" i="3"/>
  <c r="I41" i="3"/>
  <c r="J41" i="3"/>
  <c r="K41" i="3"/>
  <c r="B42" i="3"/>
  <c r="K42" i="3" s="1"/>
  <c r="H42" i="3"/>
  <c r="I42" i="3"/>
  <c r="J42" i="3"/>
  <c r="B43" i="3"/>
  <c r="H43" i="3"/>
  <c r="I43" i="3"/>
  <c r="J43" i="3"/>
  <c r="K43" i="3"/>
  <c r="B44" i="3"/>
  <c r="H44" i="3"/>
  <c r="I44" i="3"/>
  <c r="J44" i="3"/>
  <c r="K44" i="3"/>
  <c r="B45" i="3"/>
  <c r="H45" i="3"/>
  <c r="I45" i="3"/>
  <c r="J45" i="3"/>
  <c r="K45" i="3"/>
  <c r="B46" i="3"/>
  <c r="K46" i="3" s="1"/>
  <c r="H46" i="3"/>
  <c r="I46" i="3"/>
  <c r="J46" i="3"/>
  <c r="B47" i="3"/>
  <c r="H47" i="3"/>
  <c r="I47" i="3"/>
  <c r="J47" i="3"/>
  <c r="K47" i="3"/>
  <c r="B48" i="3"/>
  <c r="H48" i="3"/>
  <c r="I48" i="3"/>
  <c r="J48" i="3"/>
  <c r="K48" i="3"/>
  <c r="B49" i="3"/>
  <c r="H49" i="3"/>
  <c r="I49" i="3"/>
  <c r="J49" i="3"/>
  <c r="K49" i="3"/>
  <c r="B50" i="3"/>
  <c r="K50" i="3" s="1"/>
  <c r="H50" i="3"/>
  <c r="I50" i="3"/>
  <c r="J50" i="3"/>
  <c r="B51" i="3"/>
  <c r="H51" i="3"/>
  <c r="I51" i="3"/>
  <c r="J51" i="3"/>
  <c r="K51" i="3"/>
  <c r="B52" i="3"/>
  <c r="H52" i="3"/>
  <c r="I52" i="3"/>
  <c r="J52" i="3"/>
  <c r="K52" i="3"/>
  <c r="B53" i="3"/>
  <c r="H53" i="3"/>
  <c r="I53" i="3"/>
  <c r="J53" i="3"/>
  <c r="K53" i="3"/>
  <c r="B54" i="3"/>
  <c r="K54" i="3" s="1"/>
  <c r="H54" i="3"/>
  <c r="I54" i="3"/>
  <c r="J54" i="3"/>
  <c r="B55" i="3"/>
  <c r="H55" i="3"/>
  <c r="I55" i="3"/>
  <c r="J55" i="3"/>
  <c r="K55" i="3"/>
  <c r="B56" i="3"/>
  <c r="H56" i="3"/>
  <c r="I56" i="3"/>
  <c r="J56" i="3"/>
  <c r="K56" i="3"/>
  <c r="B57" i="3"/>
  <c r="H57" i="3"/>
  <c r="I57" i="3"/>
  <c r="J57" i="3"/>
  <c r="K57" i="3"/>
  <c r="B58" i="3"/>
  <c r="K58" i="3" s="1"/>
  <c r="H58" i="3"/>
  <c r="I58" i="3"/>
  <c r="J58" i="3"/>
  <c r="B59" i="3"/>
  <c r="H59" i="3"/>
  <c r="I59" i="3"/>
  <c r="J59" i="3"/>
  <c r="K59" i="3"/>
  <c r="B60" i="3"/>
  <c r="H60" i="3"/>
  <c r="I60" i="3"/>
  <c r="J60" i="3"/>
  <c r="K60" i="3"/>
  <c r="B61" i="3"/>
  <c r="H61" i="3"/>
  <c r="I61" i="3"/>
  <c r="J61" i="3"/>
  <c r="K61" i="3"/>
  <c r="B62" i="3"/>
  <c r="K62" i="3" s="1"/>
  <c r="H62" i="3"/>
  <c r="I62" i="3"/>
  <c r="J62" i="3"/>
  <c r="B63" i="3"/>
  <c r="H63" i="3"/>
  <c r="I63" i="3"/>
  <c r="J63" i="3"/>
  <c r="K63" i="3"/>
  <c r="B64" i="3"/>
  <c r="H64" i="3"/>
  <c r="I64" i="3"/>
  <c r="J64" i="3"/>
  <c r="K64" i="3"/>
  <c r="B65" i="3"/>
  <c r="H65" i="3"/>
  <c r="I65" i="3"/>
  <c r="J65" i="3"/>
  <c r="K65" i="3"/>
  <c r="B66" i="3"/>
  <c r="K66" i="3" s="1"/>
  <c r="H66" i="3"/>
  <c r="I66" i="3"/>
  <c r="J66" i="3"/>
  <c r="B67" i="3"/>
  <c r="H67" i="3"/>
  <c r="I67" i="3"/>
  <c r="J67" i="3"/>
  <c r="K67" i="3"/>
  <c r="J2" i="3"/>
  <c r="J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I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H2" i="3"/>
  <c r="H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B18" i="3"/>
  <c r="K18" i="3" s="1"/>
  <c r="G18" i="2"/>
  <c r="H18" i="2"/>
  <c r="I18" i="2"/>
  <c r="J18" i="2"/>
  <c r="G19" i="2"/>
  <c r="H19" i="2"/>
  <c r="I19" i="2"/>
  <c r="J19" i="2"/>
  <c r="K19" i="2" s="1"/>
  <c r="G20" i="2"/>
  <c r="H20" i="2"/>
  <c r="I20" i="2"/>
  <c r="J20" i="2"/>
  <c r="K20" i="2" s="1"/>
  <c r="G21" i="2"/>
  <c r="H21" i="2"/>
  <c r="I21" i="2"/>
  <c r="J21" i="2"/>
  <c r="K21" i="2" s="1"/>
  <c r="G22" i="2"/>
  <c r="H22" i="2"/>
  <c r="I22" i="2"/>
  <c r="J22" i="2"/>
  <c r="G23" i="2"/>
  <c r="H23" i="2"/>
  <c r="I23" i="2"/>
  <c r="J23" i="2"/>
  <c r="K23" i="2" s="1"/>
  <c r="G24" i="2"/>
  <c r="H24" i="2"/>
  <c r="I24" i="2"/>
  <c r="J24" i="2"/>
  <c r="K24" i="2" s="1"/>
  <c r="G25" i="2"/>
  <c r="H25" i="2"/>
  <c r="I25" i="2"/>
  <c r="J25" i="2"/>
  <c r="K25" i="2" s="1"/>
  <c r="G26" i="2"/>
  <c r="H26" i="2"/>
  <c r="I26" i="2"/>
  <c r="J26" i="2"/>
  <c r="G27" i="2"/>
  <c r="H27" i="2"/>
  <c r="I27" i="2"/>
  <c r="J27" i="2"/>
  <c r="K27" i="2" s="1"/>
  <c r="G28" i="2"/>
  <c r="H28" i="2"/>
  <c r="I28" i="2"/>
  <c r="J28" i="2"/>
  <c r="K28" i="2" s="1"/>
  <c r="G29" i="2"/>
  <c r="H29" i="2"/>
  <c r="I29" i="2"/>
  <c r="J29" i="2"/>
  <c r="K29" i="2" s="1"/>
  <c r="G30" i="2"/>
  <c r="H30" i="2"/>
  <c r="I30" i="2"/>
  <c r="J30" i="2"/>
  <c r="K30" i="2" s="1"/>
  <c r="G31" i="2"/>
  <c r="H31" i="2"/>
  <c r="I31" i="2"/>
  <c r="J31" i="2"/>
  <c r="K31" i="2" s="1"/>
  <c r="G32" i="2"/>
  <c r="H32" i="2"/>
  <c r="I32" i="2"/>
  <c r="J32" i="2"/>
  <c r="K32" i="2" s="1"/>
  <c r="J6" i="2"/>
  <c r="J7" i="2"/>
  <c r="J8" i="2"/>
  <c r="J9" i="2"/>
  <c r="J10" i="2"/>
  <c r="J11" i="2"/>
  <c r="J12" i="2"/>
  <c r="J13" i="2"/>
  <c r="K13" i="2" s="1"/>
  <c r="J14" i="2"/>
  <c r="K14" i="2" s="1"/>
  <c r="J15" i="2"/>
  <c r="J16" i="2"/>
  <c r="J17" i="2"/>
  <c r="K17" i="2" s="1"/>
  <c r="I6" i="2"/>
  <c r="I7" i="2"/>
  <c r="I8" i="2"/>
  <c r="I9" i="2"/>
  <c r="I10" i="2"/>
  <c r="I11" i="2"/>
  <c r="I12" i="2"/>
  <c r="I13" i="2"/>
  <c r="I14" i="2"/>
  <c r="I15" i="2"/>
  <c r="I16" i="2"/>
  <c r="I17" i="2"/>
  <c r="H6" i="2"/>
  <c r="H7" i="2"/>
  <c r="H8" i="2"/>
  <c r="H9" i="2"/>
  <c r="H10" i="2"/>
  <c r="H11" i="2"/>
  <c r="H12" i="2"/>
  <c r="H13" i="2"/>
  <c r="H14" i="2"/>
  <c r="H15" i="2"/>
  <c r="H16" i="2"/>
  <c r="H17" i="2"/>
  <c r="G2" i="2"/>
  <c r="G3" i="2"/>
  <c r="G4" i="2"/>
  <c r="G5" i="2"/>
  <c r="G7" i="2"/>
  <c r="G8" i="2"/>
  <c r="G9" i="2"/>
  <c r="G10" i="2"/>
  <c r="G11" i="2"/>
  <c r="G12" i="2"/>
  <c r="G13" i="2"/>
  <c r="G14" i="2"/>
  <c r="G15" i="2"/>
  <c r="G16" i="2"/>
  <c r="G17" i="2"/>
  <c r="B2" i="3"/>
  <c r="K2" i="3" s="1"/>
  <c r="K10" i="2" l="1"/>
  <c r="K18" i="2"/>
  <c r="K9" i="2"/>
  <c r="K22" i="2"/>
  <c r="K26" i="2"/>
  <c r="K12" i="2"/>
  <c r="K8" i="2"/>
  <c r="K11" i="2"/>
  <c r="K7" i="2"/>
  <c r="K16" i="2"/>
  <c r="K15" i="2"/>
  <c r="K51" i="6" a="1"/>
  <c r="K51" i="6" s="1"/>
  <c r="L51" i="6" a="1"/>
  <c r="L51" i="6" s="1"/>
  <c r="M51" i="6" a="1"/>
  <c r="M51" i="6" s="1"/>
  <c r="N51" i="6" a="1"/>
  <c r="N51" i="6" s="1"/>
  <c r="O51" i="6" a="1"/>
  <c r="O51" i="6" s="1"/>
  <c r="P51" i="6" a="1"/>
  <c r="P51" i="6" s="1"/>
  <c r="Q51" i="6" a="1"/>
  <c r="Q51" i="6" s="1"/>
  <c r="R51" i="6" a="1"/>
  <c r="R51" i="6" s="1"/>
  <c r="S51" i="6" a="1"/>
  <c r="S51" i="6" s="1"/>
  <c r="K52" i="6" a="1"/>
  <c r="K52" i="6" s="1"/>
  <c r="L52" i="6" a="1"/>
  <c r="L52" i="6" s="1"/>
  <c r="M52" i="6" a="1"/>
  <c r="M52" i="6" s="1"/>
  <c r="N52" i="6" a="1"/>
  <c r="N52" i="6" s="1"/>
  <c r="O52" i="6" a="1"/>
  <c r="O52" i="6" s="1"/>
  <c r="P52" i="6" a="1"/>
  <c r="P52" i="6" s="1"/>
  <c r="Q52" i="6" a="1"/>
  <c r="Q52" i="6" s="1"/>
  <c r="R52" i="6" a="1"/>
  <c r="R52" i="6" s="1"/>
  <c r="S52" i="6" a="1"/>
  <c r="S52" i="6" s="1"/>
  <c r="K53" i="6" a="1"/>
  <c r="K53" i="6" s="1"/>
  <c r="L53" i="6" a="1"/>
  <c r="L53" i="6" s="1"/>
  <c r="M53" i="6" a="1"/>
  <c r="M53" i="6" s="1"/>
  <c r="N53" i="6" a="1"/>
  <c r="N53" i="6" s="1"/>
  <c r="O53" i="6" a="1"/>
  <c r="O53" i="6" s="1"/>
  <c r="P53" i="6" a="1"/>
  <c r="P53" i="6" s="1"/>
  <c r="Q53" i="6" a="1"/>
  <c r="Q53" i="6" s="1"/>
  <c r="R53" i="6" a="1"/>
  <c r="R53" i="6" s="1"/>
  <c r="S53" i="6" a="1"/>
  <c r="S53" i="6" s="1"/>
  <c r="K54" i="6" a="1"/>
  <c r="K54" i="6" s="1"/>
  <c r="L54" i="6" a="1"/>
  <c r="L54" i="6" s="1"/>
  <c r="M54" i="6" a="1"/>
  <c r="M54" i="6" s="1"/>
  <c r="N54" i="6" a="1"/>
  <c r="N54" i="6" s="1"/>
  <c r="O54" i="6" a="1"/>
  <c r="O54" i="6" s="1"/>
  <c r="P54" i="6" a="1"/>
  <c r="P54" i="6" s="1"/>
  <c r="Q54" i="6" a="1"/>
  <c r="Q54" i="6" s="1"/>
  <c r="R54" i="6" a="1"/>
  <c r="R54" i="6" s="1"/>
  <c r="S54" i="6" a="1"/>
  <c r="S54" i="6" s="1"/>
  <c r="K55" i="6" a="1"/>
  <c r="K55" i="6" s="1"/>
  <c r="L55" i="6" a="1"/>
  <c r="L55" i="6" s="1"/>
  <c r="M55" i="6" a="1"/>
  <c r="M55" i="6" s="1"/>
  <c r="N55" i="6" a="1"/>
  <c r="N55" i="6" s="1"/>
  <c r="O55" i="6" a="1"/>
  <c r="O55" i="6" s="1"/>
  <c r="P55" i="6" a="1"/>
  <c r="P55" i="6" s="1"/>
  <c r="Q55" i="6" a="1"/>
  <c r="Q55" i="6" s="1"/>
  <c r="R55" i="6" a="1"/>
  <c r="R55" i="6" s="1"/>
  <c r="S55" i="6" a="1"/>
  <c r="S55" i="6" s="1"/>
  <c r="K56" i="6" a="1"/>
  <c r="K56" i="6" s="1"/>
  <c r="L56" i="6" a="1"/>
  <c r="L56" i="6" s="1"/>
  <c r="M56" i="6" a="1"/>
  <c r="M56" i="6" s="1"/>
  <c r="N56" i="6" a="1"/>
  <c r="N56" i="6" s="1"/>
  <c r="O56" i="6" a="1"/>
  <c r="O56" i="6" s="1"/>
  <c r="P56" i="6" a="1"/>
  <c r="P56" i="6" s="1"/>
  <c r="Q56" i="6" a="1"/>
  <c r="Q56" i="6" s="1"/>
  <c r="R56" i="6" a="1"/>
  <c r="R56" i="6" s="1"/>
  <c r="S56" i="6" a="1"/>
  <c r="S56" i="6" s="1"/>
  <c r="K57" i="6" a="1"/>
  <c r="K57" i="6" s="1"/>
  <c r="L57" i="6" a="1"/>
  <c r="L57" i="6" s="1"/>
  <c r="M57" i="6" a="1"/>
  <c r="M57" i="6" s="1"/>
  <c r="N57" i="6" a="1"/>
  <c r="N57" i="6" s="1"/>
  <c r="O57" i="6" a="1"/>
  <c r="O57" i="6" s="1"/>
  <c r="P57" i="6" a="1"/>
  <c r="P57" i="6" s="1"/>
  <c r="Q57" i="6" a="1"/>
  <c r="Q57" i="6" s="1"/>
  <c r="R57" i="6" a="1"/>
  <c r="R57" i="6" s="1"/>
  <c r="S57" i="6" a="1"/>
  <c r="S57" i="6" s="1"/>
  <c r="K58" i="6" a="1"/>
  <c r="K58" i="6" s="1"/>
  <c r="L58" i="6" a="1"/>
  <c r="L58" i="6" s="1"/>
  <c r="M58" i="6" a="1"/>
  <c r="M58" i="6" s="1"/>
  <c r="N58" i="6" a="1"/>
  <c r="N58" i="6" s="1"/>
  <c r="O58" i="6" a="1"/>
  <c r="O58" i="6" s="1"/>
  <c r="P58" i="6" a="1"/>
  <c r="P58" i="6" s="1"/>
  <c r="Q58" i="6" a="1"/>
  <c r="Q58" i="6" s="1"/>
  <c r="R58" i="6" a="1"/>
  <c r="R58" i="6" s="1"/>
  <c r="S58" i="6" a="1"/>
  <c r="S58" i="6" s="1"/>
  <c r="K59" i="6" a="1"/>
  <c r="K59" i="6" s="1"/>
  <c r="L59" i="6" a="1"/>
  <c r="L59" i="6" s="1"/>
  <c r="M59" i="6" a="1"/>
  <c r="M59" i="6" s="1"/>
  <c r="N59" i="6" a="1"/>
  <c r="N59" i="6" s="1"/>
  <c r="O59" i="6" a="1"/>
  <c r="O59" i="6" s="1"/>
  <c r="P59" i="6" a="1"/>
  <c r="P59" i="6" s="1"/>
  <c r="Q59" i="6" a="1"/>
  <c r="Q59" i="6" s="1"/>
  <c r="R59" i="6" a="1"/>
  <c r="R59" i="6" s="1"/>
  <c r="S59" i="6" a="1"/>
  <c r="S59" i="6" s="1"/>
  <c r="K60" i="6" a="1"/>
  <c r="K60" i="6" s="1"/>
  <c r="L60" i="6" a="1"/>
  <c r="L60" i="6" s="1"/>
  <c r="M60" i="6" a="1"/>
  <c r="M60" i="6" s="1"/>
  <c r="N60" i="6" a="1"/>
  <c r="N60" i="6" s="1"/>
  <c r="O60" i="6" a="1"/>
  <c r="O60" i="6" s="1"/>
  <c r="P60" i="6" a="1"/>
  <c r="P60" i="6" s="1"/>
  <c r="Q60" i="6" a="1"/>
  <c r="Q60" i="6" s="1"/>
  <c r="R60" i="6" a="1"/>
  <c r="R60" i="6" s="1"/>
  <c r="S60" i="6" a="1"/>
  <c r="S60" i="6" s="1"/>
  <c r="K61" i="6" a="1"/>
  <c r="K61" i="6" s="1"/>
  <c r="L61" i="6" a="1"/>
  <c r="L61" i="6" s="1"/>
  <c r="M61" i="6" a="1"/>
  <c r="M61" i="6" s="1"/>
  <c r="N61" i="6" a="1"/>
  <c r="N61" i="6" s="1"/>
  <c r="O61" i="6" a="1"/>
  <c r="O61" i="6" s="1"/>
  <c r="P61" i="6" a="1"/>
  <c r="P61" i="6" s="1"/>
  <c r="Q61" i="6" a="1"/>
  <c r="Q61" i="6" s="1"/>
  <c r="R61" i="6" a="1"/>
  <c r="R61" i="6" s="1"/>
  <c r="S61" i="6" a="1"/>
  <c r="S61" i="6" s="1"/>
  <c r="K62" i="6" a="1"/>
  <c r="K62" i="6" s="1"/>
  <c r="L62" i="6" a="1"/>
  <c r="L62" i="6" s="1"/>
  <c r="M62" i="6" a="1"/>
  <c r="M62" i="6" s="1"/>
  <c r="N62" i="6" a="1"/>
  <c r="N62" i="6" s="1"/>
  <c r="O62" i="6" a="1"/>
  <c r="O62" i="6" s="1"/>
  <c r="P62" i="6" a="1"/>
  <c r="P62" i="6" s="1"/>
  <c r="Q62" i="6" a="1"/>
  <c r="Q62" i="6" s="1"/>
  <c r="R62" i="6" a="1"/>
  <c r="R62" i="6" s="1"/>
  <c r="S62" i="6" a="1"/>
  <c r="S62" i="6" s="1"/>
  <c r="K63" i="6" a="1"/>
  <c r="K63" i="6" s="1"/>
  <c r="L63" i="6" a="1"/>
  <c r="L63" i="6" s="1"/>
  <c r="M63" i="6" a="1"/>
  <c r="M63" i="6" s="1"/>
  <c r="N63" i="6" a="1"/>
  <c r="N63" i="6" s="1"/>
  <c r="O63" i="6" a="1"/>
  <c r="O63" i="6" s="1"/>
  <c r="P63" i="6" a="1"/>
  <c r="P63" i="6" s="1"/>
  <c r="Q63" i="6" a="1"/>
  <c r="Q63" i="6" s="1"/>
  <c r="R63" i="6" a="1"/>
  <c r="R63" i="6" s="1"/>
  <c r="S63" i="6" a="1"/>
  <c r="S63" i="6" s="1"/>
  <c r="K64" i="6" a="1"/>
  <c r="K64" i="6" s="1"/>
  <c r="L64" i="6" a="1"/>
  <c r="L64" i="6" s="1"/>
  <c r="M64" i="6" a="1"/>
  <c r="M64" i="6" s="1"/>
  <c r="N64" i="6" a="1"/>
  <c r="N64" i="6" s="1"/>
  <c r="O64" i="6" a="1"/>
  <c r="O64" i="6" s="1"/>
  <c r="P64" i="6" a="1"/>
  <c r="P64" i="6" s="1"/>
  <c r="Q64" i="6" a="1"/>
  <c r="Q64" i="6" s="1"/>
  <c r="R64" i="6" a="1"/>
  <c r="R64" i="6" s="1"/>
  <c r="S64" i="6" a="1"/>
  <c r="S64" i="6" s="1"/>
  <c r="K65" i="6" a="1"/>
  <c r="K65" i="6" s="1"/>
  <c r="L65" i="6" a="1"/>
  <c r="L65" i="6" s="1"/>
  <c r="M65" i="6" a="1"/>
  <c r="M65" i="6" s="1"/>
  <c r="N65" i="6" a="1"/>
  <c r="N65" i="6" s="1"/>
  <c r="O65" i="6" a="1"/>
  <c r="O65" i="6" s="1"/>
  <c r="P65" i="6" a="1"/>
  <c r="P65" i="6" s="1"/>
  <c r="Q65" i="6" a="1"/>
  <c r="Q65" i="6" s="1"/>
  <c r="R65" i="6" a="1"/>
  <c r="R65" i="6" s="1"/>
  <c r="S65" i="6" a="1"/>
  <c r="S65" i="6" s="1"/>
  <c r="K66" i="6" a="1"/>
  <c r="K66" i="6" s="1"/>
  <c r="L66" i="6" a="1"/>
  <c r="L66" i="6" s="1"/>
  <c r="M66" i="6" a="1"/>
  <c r="M66" i="6" s="1"/>
  <c r="N66" i="6" a="1"/>
  <c r="N66" i="6" s="1"/>
  <c r="O66" i="6" a="1"/>
  <c r="O66" i="6" s="1"/>
  <c r="P66" i="6" a="1"/>
  <c r="P66" i="6" s="1"/>
  <c r="Q66" i="6" a="1"/>
  <c r="Q66" i="6" s="1"/>
  <c r="R66" i="6" a="1"/>
  <c r="R66" i="6" s="1"/>
  <c r="S66" i="6" a="1"/>
  <c r="S66" i="6" s="1"/>
  <c r="K67" i="6" a="1"/>
  <c r="K67" i="6" s="1"/>
  <c r="L67" i="6" a="1"/>
  <c r="L67" i="6" s="1"/>
  <c r="M67" i="6" a="1"/>
  <c r="M67" i="6" s="1"/>
  <c r="N67" i="6" a="1"/>
  <c r="N67" i="6" s="1"/>
  <c r="O67" i="6" a="1"/>
  <c r="O67" i="6" s="1"/>
  <c r="P67" i="6" a="1"/>
  <c r="P67" i="6" s="1"/>
  <c r="Q67" i="6" a="1"/>
  <c r="Q67" i="6" s="1"/>
  <c r="R67" i="6" a="1"/>
  <c r="R67" i="6" s="1"/>
  <c r="S67" i="6" a="1"/>
  <c r="S67" i="6" s="1"/>
  <c r="K68" i="6" a="1"/>
  <c r="K68" i="6" s="1"/>
  <c r="L68" i="6" a="1"/>
  <c r="L68" i="6" s="1"/>
  <c r="M68" i="6" a="1"/>
  <c r="M68" i="6" s="1"/>
  <c r="N68" i="6" a="1"/>
  <c r="N68" i="6" s="1"/>
  <c r="O68" i="6" a="1"/>
  <c r="O68" i="6" s="1"/>
  <c r="P68" i="6" a="1"/>
  <c r="P68" i="6" s="1"/>
  <c r="Q68" i="6" a="1"/>
  <c r="Q68" i="6" s="1"/>
  <c r="R68" i="6" a="1"/>
  <c r="R68" i="6" s="1"/>
  <c r="S68" i="6" a="1"/>
  <c r="S68" i="6" s="1"/>
  <c r="K69" i="6" a="1"/>
  <c r="K69" i="6" s="1"/>
  <c r="L69" i="6" a="1"/>
  <c r="L69" i="6" s="1"/>
  <c r="M69" i="6" a="1"/>
  <c r="M69" i="6" s="1"/>
  <c r="N69" i="6" a="1"/>
  <c r="N69" i="6" s="1"/>
  <c r="O69" i="6" a="1"/>
  <c r="O69" i="6" s="1"/>
  <c r="P69" i="6" a="1"/>
  <c r="P69" i="6" s="1"/>
  <c r="Q69" i="6" a="1"/>
  <c r="Q69" i="6" s="1"/>
  <c r="R69" i="6" a="1"/>
  <c r="R69" i="6" s="1"/>
  <c r="S69" i="6" a="1"/>
  <c r="S69" i="6" s="1"/>
  <c r="K70" i="6" a="1"/>
  <c r="K70" i="6" s="1"/>
  <c r="L70" i="6" a="1"/>
  <c r="L70" i="6" s="1"/>
  <c r="M70" i="6" a="1"/>
  <c r="M70" i="6" s="1"/>
  <c r="N70" i="6" a="1"/>
  <c r="N70" i="6" s="1"/>
  <c r="O70" i="6" a="1"/>
  <c r="O70" i="6" s="1"/>
  <c r="P70" i="6" a="1"/>
  <c r="P70" i="6" s="1"/>
  <c r="Q70" i="6" a="1"/>
  <c r="Q70" i="6" s="1"/>
  <c r="R70" i="6" a="1"/>
  <c r="R70" i="6" s="1"/>
  <c r="S70" i="6" a="1"/>
  <c r="S70" i="6" s="1"/>
  <c r="K71" i="6" a="1"/>
  <c r="K71" i="6" s="1"/>
  <c r="L71" i="6" a="1"/>
  <c r="L71" i="6" s="1"/>
  <c r="M71" i="6" a="1"/>
  <c r="M71" i="6" s="1"/>
  <c r="N71" i="6" a="1"/>
  <c r="N71" i="6" s="1"/>
  <c r="O71" i="6" a="1"/>
  <c r="O71" i="6" s="1"/>
  <c r="P71" i="6" a="1"/>
  <c r="P71" i="6" s="1"/>
  <c r="Q71" i="6" a="1"/>
  <c r="Q71" i="6" s="1"/>
  <c r="R71" i="6" a="1"/>
  <c r="R71" i="6" s="1"/>
  <c r="S71" i="6" a="1"/>
  <c r="S71" i="6" s="1"/>
  <c r="K72" i="6" a="1"/>
  <c r="K72" i="6" s="1"/>
  <c r="L72" i="6" a="1"/>
  <c r="L72" i="6" s="1"/>
  <c r="M72" i="6" a="1"/>
  <c r="M72" i="6" s="1"/>
  <c r="N72" i="6" a="1"/>
  <c r="N72" i="6" s="1"/>
  <c r="O72" i="6" a="1"/>
  <c r="O72" i="6" s="1"/>
  <c r="P72" i="6" a="1"/>
  <c r="P72" i="6" s="1"/>
  <c r="Q72" i="6" a="1"/>
  <c r="Q72" i="6" s="1"/>
  <c r="R72" i="6" a="1"/>
  <c r="R72" i="6" s="1"/>
  <c r="S72" i="6" a="1"/>
  <c r="S72" i="6" s="1"/>
  <c r="K73" i="6" a="1"/>
  <c r="K73" i="6" s="1"/>
  <c r="L73" i="6" a="1"/>
  <c r="L73" i="6" s="1"/>
  <c r="M73" i="6" a="1"/>
  <c r="M73" i="6" s="1"/>
  <c r="N73" i="6" a="1"/>
  <c r="N73" i="6" s="1"/>
  <c r="O73" i="6" a="1"/>
  <c r="O73" i="6" s="1"/>
  <c r="P73" i="6" a="1"/>
  <c r="P73" i="6" s="1"/>
  <c r="Q73" i="6" a="1"/>
  <c r="Q73" i="6" s="1"/>
  <c r="R73" i="6" a="1"/>
  <c r="R73" i="6" s="1"/>
  <c r="S73" i="6" a="1"/>
  <c r="S73" i="6" s="1"/>
  <c r="K74" i="6" a="1"/>
  <c r="K74" i="6" s="1"/>
  <c r="L74" i="6" a="1"/>
  <c r="L74" i="6" s="1"/>
  <c r="M74" i="6" a="1"/>
  <c r="M74" i="6" s="1"/>
  <c r="N74" i="6" a="1"/>
  <c r="N74" i="6" s="1"/>
  <c r="O74" i="6" a="1"/>
  <c r="O74" i="6" s="1"/>
  <c r="P74" i="6" a="1"/>
  <c r="P74" i="6" s="1"/>
  <c r="Q74" i="6" a="1"/>
  <c r="Q74" i="6" s="1"/>
  <c r="R74" i="6" a="1"/>
  <c r="R74" i="6" s="1"/>
  <c r="S74" i="6" a="1"/>
  <c r="S74" i="6" s="1"/>
  <c r="K75" i="6" a="1"/>
  <c r="K75" i="6" s="1"/>
  <c r="L75" i="6" a="1"/>
  <c r="L75" i="6" s="1"/>
  <c r="M75" i="6" a="1"/>
  <c r="M75" i="6" s="1"/>
  <c r="N75" i="6" a="1"/>
  <c r="N75" i="6" s="1"/>
  <c r="O75" i="6" a="1"/>
  <c r="O75" i="6" s="1"/>
  <c r="P75" i="6" a="1"/>
  <c r="P75" i="6" s="1"/>
  <c r="Q75" i="6" a="1"/>
  <c r="Q75" i="6" s="1"/>
  <c r="R75" i="6" a="1"/>
  <c r="R75" i="6" s="1"/>
  <c r="S75" i="6" a="1"/>
  <c r="S75" i="6" s="1"/>
  <c r="K76" i="6" a="1"/>
  <c r="K76" i="6" s="1"/>
  <c r="L76" i="6" a="1"/>
  <c r="L76" i="6" s="1"/>
  <c r="M76" i="6" a="1"/>
  <c r="M76" i="6" s="1"/>
  <c r="N76" i="6" a="1"/>
  <c r="N76" i="6" s="1"/>
  <c r="O76" i="6" a="1"/>
  <c r="O76" i="6" s="1"/>
  <c r="P76" i="6" a="1"/>
  <c r="P76" i="6" s="1"/>
  <c r="Q76" i="6" a="1"/>
  <c r="Q76" i="6" s="1"/>
  <c r="R76" i="6" a="1"/>
  <c r="R76" i="6" s="1"/>
  <c r="S76" i="6" a="1"/>
  <c r="S76" i="6" s="1"/>
  <c r="K77" i="6" a="1"/>
  <c r="K77" i="6" s="1"/>
  <c r="L77" i="6" a="1"/>
  <c r="L77" i="6" s="1"/>
  <c r="M77" i="6" a="1"/>
  <c r="M77" i="6" s="1"/>
  <c r="N77" i="6" a="1"/>
  <c r="N77" i="6" s="1"/>
  <c r="O77" i="6" a="1"/>
  <c r="O77" i="6" s="1"/>
  <c r="P77" i="6" a="1"/>
  <c r="P77" i="6" s="1"/>
  <c r="Q77" i="6" a="1"/>
  <c r="Q77" i="6" s="1"/>
  <c r="R77" i="6" a="1"/>
  <c r="R77" i="6" s="1"/>
  <c r="S77" i="6" a="1"/>
  <c r="S77" i="6" s="1"/>
  <c r="K78" i="6" a="1"/>
  <c r="K78" i="6" s="1"/>
  <c r="L78" i="6" a="1"/>
  <c r="L78" i="6" s="1"/>
  <c r="M78" i="6" a="1"/>
  <c r="M78" i="6" s="1"/>
  <c r="N78" i="6" a="1"/>
  <c r="N78" i="6" s="1"/>
  <c r="O78" i="6" a="1"/>
  <c r="O78" i="6" s="1"/>
  <c r="P78" i="6" a="1"/>
  <c r="P78" i="6" s="1"/>
  <c r="Q78" i="6" a="1"/>
  <c r="Q78" i="6" s="1"/>
  <c r="R78" i="6" a="1"/>
  <c r="R78" i="6" s="1"/>
  <c r="S78" i="6" a="1"/>
  <c r="S78" i="6" s="1"/>
  <c r="K79" i="6" a="1"/>
  <c r="K79" i="6" s="1"/>
  <c r="L79" i="6" a="1"/>
  <c r="L79" i="6" s="1"/>
  <c r="M79" i="6" a="1"/>
  <c r="M79" i="6" s="1"/>
  <c r="N79" i="6" a="1"/>
  <c r="N79" i="6" s="1"/>
  <c r="O79" i="6" a="1"/>
  <c r="O79" i="6" s="1"/>
  <c r="P79" i="6" a="1"/>
  <c r="P79" i="6" s="1"/>
  <c r="Q79" i="6" a="1"/>
  <c r="Q79" i="6" s="1"/>
  <c r="R79" i="6" a="1"/>
  <c r="R79" i="6" s="1"/>
  <c r="S79" i="6" a="1"/>
  <c r="S79" i="6" s="1"/>
  <c r="K80" i="6" a="1"/>
  <c r="K80" i="6" s="1"/>
  <c r="L80" i="6" a="1"/>
  <c r="L80" i="6" s="1"/>
  <c r="M80" i="6" a="1"/>
  <c r="M80" i="6" s="1"/>
  <c r="N80" i="6" a="1"/>
  <c r="N80" i="6" s="1"/>
  <c r="O80" i="6" a="1"/>
  <c r="O80" i="6" s="1"/>
  <c r="P80" i="6" a="1"/>
  <c r="P80" i="6" s="1"/>
  <c r="Q80" i="6" a="1"/>
  <c r="Q80" i="6" s="1"/>
  <c r="R80" i="6" a="1"/>
  <c r="R80" i="6" s="1"/>
  <c r="S80" i="6" a="1"/>
  <c r="S80" i="6" s="1"/>
  <c r="K81" i="6" a="1"/>
  <c r="K81" i="6" s="1"/>
  <c r="L81" i="6" a="1"/>
  <c r="L81" i="6" s="1"/>
  <c r="M81" i="6" a="1"/>
  <c r="M81" i="6" s="1"/>
  <c r="N81" i="6" a="1"/>
  <c r="N81" i="6" s="1"/>
  <c r="O81" i="6" a="1"/>
  <c r="O81" i="6" s="1"/>
  <c r="P81" i="6" a="1"/>
  <c r="P81" i="6" s="1"/>
  <c r="Q81" i="6" a="1"/>
  <c r="Q81" i="6" s="1"/>
  <c r="R81" i="6" a="1"/>
  <c r="R81" i="6" s="1"/>
  <c r="S81" i="6" a="1"/>
  <c r="S81" i="6" s="1"/>
  <c r="K82" i="6" a="1"/>
  <c r="K82" i="6" s="1"/>
  <c r="L82" i="6" a="1"/>
  <c r="L82" i="6" s="1"/>
  <c r="M82" i="6" a="1"/>
  <c r="M82" i="6" s="1"/>
  <c r="N82" i="6" a="1"/>
  <c r="N82" i="6" s="1"/>
  <c r="O82" i="6" a="1"/>
  <c r="O82" i="6" s="1"/>
  <c r="P82" i="6" a="1"/>
  <c r="P82" i="6" s="1"/>
  <c r="Q82" i="6" a="1"/>
  <c r="Q82" i="6" s="1"/>
  <c r="R82" i="6" a="1"/>
  <c r="R82" i="6" s="1"/>
  <c r="S82" i="6" a="1"/>
  <c r="S82" i="6" s="1"/>
  <c r="K83" i="6" a="1"/>
  <c r="K83" i="6" s="1"/>
  <c r="L83" i="6" a="1"/>
  <c r="L83" i="6" s="1"/>
  <c r="M83" i="6" a="1"/>
  <c r="M83" i="6" s="1"/>
  <c r="N83" i="6" a="1"/>
  <c r="N83" i="6" s="1"/>
  <c r="O83" i="6" a="1"/>
  <c r="O83" i="6" s="1"/>
  <c r="P83" i="6" a="1"/>
  <c r="P83" i="6" s="1"/>
  <c r="Q83" i="6" a="1"/>
  <c r="Q83" i="6" s="1"/>
  <c r="R83" i="6" a="1"/>
  <c r="R83" i="6" s="1"/>
  <c r="S83" i="6" a="1"/>
  <c r="S83" i="6" s="1"/>
  <c r="K84" i="6" a="1"/>
  <c r="K84" i="6" s="1"/>
  <c r="L84" i="6" a="1"/>
  <c r="L84" i="6" s="1"/>
  <c r="M84" i="6" a="1"/>
  <c r="M84" i="6" s="1"/>
  <c r="N84" i="6" a="1"/>
  <c r="N84" i="6" s="1"/>
  <c r="O84" i="6" a="1"/>
  <c r="O84" i="6" s="1"/>
  <c r="P84" i="6" a="1"/>
  <c r="P84" i="6" s="1"/>
  <c r="Q84" i="6" a="1"/>
  <c r="Q84" i="6" s="1"/>
  <c r="R84" i="6" a="1"/>
  <c r="R84" i="6" s="1"/>
  <c r="S84" i="6" a="1"/>
  <c r="S84" i="6" s="1"/>
  <c r="K85" i="6" a="1"/>
  <c r="K85" i="6" s="1"/>
  <c r="L85" i="6" a="1"/>
  <c r="L85" i="6" s="1"/>
  <c r="M85" i="6" a="1"/>
  <c r="M85" i="6" s="1"/>
  <c r="N85" i="6" a="1"/>
  <c r="N85" i="6" s="1"/>
  <c r="O85" i="6" a="1"/>
  <c r="O85" i="6" s="1"/>
  <c r="P85" i="6" a="1"/>
  <c r="P85" i="6" s="1"/>
  <c r="Q85" i="6" a="1"/>
  <c r="Q85" i="6" s="1"/>
  <c r="R85" i="6" a="1"/>
  <c r="R85" i="6" s="1"/>
  <c r="S85" i="6" a="1"/>
  <c r="S85" i="6" s="1"/>
  <c r="K86" i="6" a="1"/>
  <c r="K86" i="6" s="1"/>
  <c r="L86" i="6" a="1"/>
  <c r="L86" i="6" s="1"/>
  <c r="M86" i="6" a="1"/>
  <c r="M86" i="6" s="1"/>
  <c r="N86" i="6" a="1"/>
  <c r="N86" i="6" s="1"/>
  <c r="O86" i="6" a="1"/>
  <c r="O86" i="6" s="1"/>
  <c r="P86" i="6" a="1"/>
  <c r="P86" i="6" s="1"/>
  <c r="Q86" i="6" a="1"/>
  <c r="Q86" i="6" s="1"/>
  <c r="R86" i="6" a="1"/>
  <c r="R86" i="6" s="1"/>
  <c r="S86" i="6" a="1"/>
  <c r="S86" i="6" s="1"/>
  <c r="K87" i="6" a="1"/>
  <c r="K87" i="6" s="1"/>
  <c r="L87" i="6" a="1"/>
  <c r="L87" i="6" s="1"/>
  <c r="M87" i="6" a="1"/>
  <c r="M87" i="6" s="1"/>
  <c r="N87" i="6" a="1"/>
  <c r="N87" i="6" s="1"/>
  <c r="O87" i="6" a="1"/>
  <c r="O87" i="6" s="1"/>
  <c r="P87" i="6" a="1"/>
  <c r="P87" i="6" s="1"/>
  <c r="Q87" i="6" a="1"/>
  <c r="Q87" i="6" s="1"/>
  <c r="R87" i="6" a="1"/>
  <c r="R87" i="6" s="1"/>
  <c r="S87" i="6" a="1"/>
  <c r="S87" i="6" s="1"/>
  <c r="K88" i="6" a="1"/>
  <c r="K88" i="6" s="1"/>
  <c r="L88" i="6" a="1"/>
  <c r="L88" i="6" s="1"/>
  <c r="M88" i="6" a="1"/>
  <c r="M88" i="6" s="1"/>
  <c r="N88" i="6" a="1"/>
  <c r="N88" i="6" s="1"/>
  <c r="O88" i="6" a="1"/>
  <c r="O88" i="6" s="1"/>
  <c r="P88" i="6" a="1"/>
  <c r="P88" i="6" s="1"/>
  <c r="Q88" i="6" a="1"/>
  <c r="Q88" i="6" s="1"/>
  <c r="R88" i="6" a="1"/>
  <c r="R88" i="6" s="1"/>
  <c r="S88" i="6" a="1"/>
  <c r="S88" i="6" s="1"/>
  <c r="K89" i="6" a="1"/>
  <c r="K89" i="6" s="1"/>
  <c r="L89" i="6" a="1"/>
  <c r="L89" i="6" s="1"/>
  <c r="M89" i="6" a="1"/>
  <c r="M89" i="6" s="1"/>
  <c r="N89" i="6" a="1"/>
  <c r="N89" i="6" s="1"/>
  <c r="O89" i="6" a="1"/>
  <c r="O89" i="6" s="1"/>
  <c r="P89" i="6" a="1"/>
  <c r="P89" i="6" s="1"/>
  <c r="Q89" i="6" a="1"/>
  <c r="Q89" i="6" s="1"/>
  <c r="R89" i="6" a="1"/>
  <c r="R89" i="6" s="1"/>
  <c r="S89" i="6" a="1"/>
  <c r="S89" i="6" s="1"/>
  <c r="K90" i="6" a="1"/>
  <c r="K90" i="6" s="1"/>
  <c r="L90" i="6" a="1"/>
  <c r="L90" i="6" s="1"/>
  <c r="M90" i="6" a="1"/>
  <c r="M90" i="6" s="1"/>
  <c r="N90" i="6" a="1"/>
  <c r="N90" i="6" s="1"/>
  <c r="O90" i="6" a="1"/>
  <c r="O90" i="6" s="1"/>
  <c r="P90" i="6" a="1"/>
  <c r="P90" i="6" s="1"/>
  <c r="Q90" i="6" a="1"/>
  <c r="Q90" i="6" s="1"/>
  <c r="R90" i="6" a="1"/>
  <c r="R90" i="6" s="1"/>
  <c r="S90" i="6" a="1"/>
  <c r="S90" i="6" s="1"/>
  <c r="K91" i="6" a="1"/>
  <c r="K91" i="6" s="1"/>
  <c r="L91" i="6" a="1"/>
  <c r="L91" i="6" s="1"/>
  <c r="M91" i="6" a="1"/>
  <c r="M91" i="6" s="1"/>
  <c r="N91" i="6" a="1"/>
  <c r="N91" i="6" s="1"/>
  <c r="O91" i="6" a="1"/>
  <c r="O91" i="6" s="1"/>
  <c r="P91" i="6" a="1"/>
  <c r="P91" i="6" s="1"/>
  <c r="Q91" i="6" a="1"/>
  <c r="Q91" i="6" s="1"/>
  <c r="R91" i="6" a="1"/>
  <c r="R91" i="6" s="1"/>
  <c r="S91" i="6" a="1"/>
  <c r="S91" i="6" s="1"/>
  <c r="K92" i="6" a="1"/>
  <c r="K92" i="6" s="1"/>
  <c r="L92" i="6" a="1"/>
  <c r="L92" i="6" s="1"/>
  <c r="M92" i="6" a="1"/>
  <c r="M92" i="6" s="1"/>
  <c r="N92" i="6" a="1"/>
  <c r="N92" i="6" s="1"/>
  <c r="O92" i="6" a="1"/>
  <c r="O92" i="6" s="1"/>
  <c r="P92" i="6" a="1"/>
  <c r="P92" i="6" s="1"/>
  <c r="Q92" i="6" a="1"/>
  <c r="Q92" i="6" s="1"/>
  <c r="R92" i="6" a="1"/>
  <c r="R92" i="6" s="1"/>
  <c r="S92" i="6" a="1"/>
  <c r="S92" i="6" s="1"/>
  <c r="K93" i="6" a="1"/>
  <c r="K93" i="6" s="1"/>
  <c r="L93" i="6" a="1"/>
  <c r="L93" i="6" s="1"/>
  <c r="M93" i="6" a="1"/>
  <c r="M93" i="6" s="1"/>
  <c r="N93" i="6" a="1"/>
  <c r="N93" i="6" s="1"/>
  <c r="O93" i="6" a="1"/>
  <c r="O93" i="6" s="1"/>
  <c r="P93" i="6" a="1"/>
  <c r="P93" i="6" s="1"/>
  <c r="Q93" i="6" a="1"/>
  <c r="Q93" i="6" s="1"/>
  <c r="R93" i="6" a="1"/>
  <c r="R93" i="6" s="1"/>
  <c r="S93" i="6" a="1"/>
  <c r="S93" i="6" s="1"/>
  <c r="K94" i="6" a="1"/>
  <c r="K94" i="6" s="1"/>
  <c r="L94" i="6" a="1"/>
  <c r="L94" i="6" s="1"/>
  <c r="M94" i="6" a="1"/>
  <c r="M94" i="6" s="1"/>
  <c r="N94" i="6" a="1"/>
  <c r="N94" i="6" s="1"/>
  <c r="O94" i="6" a="1"/>
  <c r="O94" i="6" s="1"/>
  <c r="P94" i="6" a="1"/>
  <c r="P94" i="6" s="1"/>
  <c r="Q94" i="6" a="1"/>
  <c r="Q94" i="6" s="1"/>
  <c r="R94" i="6" a="1"/>
  <c r="R94" i="6" s="1"/>
  <c r="S94" i="6" a="1"/>
  <c r="S94" i="6" s="1"/>
  <c r="K95" i="6" a="1"/>
  <c r="K95" i="6" s="1"/>
  <c r="L95" i="6" a="1"/>
  <c r="L95" i="6" s="1"/>
  <c r="M95" i="6" a="1"/>
  <c r="M95" i="6" s="1"/>
  <c r="N95" i="6" a="1"/>
  <c r="N95" i="6" s="1"/>
  <c r="O95" i="6" a="1"/>
  <c r="O95" i="6" s="1"/>
  <c r="P95" i="6" a="1"/>
  <c r="P95" i="6" s="1"/>
  <c r="Q95" i="6" a="1"/>
  <c r="Q95" i="6" s="1"/>
  <c r="R95" i="6" a="1"/>
  <c r="R95" i="6" s="1"/>
  <c r="S95" i="6" a="1"/>
  <c r="S95" i="6" s="1"/>
  <c r="K96" i="6" a="1"/>
  <c r="K96" i="6" s="1"/>
  <c r="L96" i="6" a="1"/>
  <c r="L96" i="6" s="1"/>
  <c r="M96" i="6" a="1"/>
  <c r="M96" i="6" s="1"/>
  <c r="N96" i="6" a="1"/>
  <c r="N96" i="6" s="1"/>
  <c r="O96" i="6" a="1"/>
  <c r="O96" i="6" s="1"/>
  <c r="P96" i="6" a="1"/>
  <c r="P96" i="6" s="1"/>
  <c r="Q96" i="6" a="1"/>
  <c r="Q96" i="6" s="1"/>
  <c r="R96" i="6" a="1"/>
  <c r="R96" i="6" s="1"/>
  <c r="S96" i="6" a="1"/>
  <c r="S96" i="6" s="1"/>
  <c r="K97" i="6" a="1"/>
  <c r="K97" i="6" s="1"/>
  <c r="L97" i="6" a="1"/>
  <c r="L97" i="6" s="1"/>
  <c r="M97" i="6" a="1"/>
  <c r="M97" i="6" s="1"/>
  <c r="N97" i="6" a="1"/>
  <c r="N97" i="6" s="1"/>
  <c r="O97" i="6" a="1"/>
  <c r="O97" i="6" s="1"/>
  <c r="P97" i="6" a="1"/>
  <c r="P97" i="6" s="1"/>
  <c r="Q97" i="6" a="1"/>
  <c r="Q97" i="6" s="1"/>
  <c r="R97" i="6" a="1"/>
  <c r="R97" i="6" s="1"/>
  <c r="S97" i="6" a="1"/>
  <c r="S97" i="6" s="1"/>
  <c r="K98" i="6" a="1"/>
  <c r="K98" i="6" s="1"/>
  <c r="L98" i="6" a="1"/>
  <c r="L98" i="6" s="1"/>
  <c r="M98" i="6" a="1"/>
  <c r="M98" i="6" s="1"/>
  <c r="N98" i="6" a="1"/>
  <c r="N98" i="6" s="1"/>
  <c r="O98" i="6" a="1"/>
  <c r="O98" i="6" s="1"/>
  <c r="P98" i="6" a="1"/>
  <c r="P98" i="6" s="1"/>
  <c r="Q98" i="6" a="1"/>
  <c r="Q98" i="6" s="1"/>
  <c r="R98" i="6" a="1"/>
  <c r="R98" i="6" s="1"/>
  <c r="S98" i="6" a="1"/>
  <c r="S98" i="6" s="1"/>
  <c r="K99" i="6" a="1"/>
  <c r="K99" i="6" s="1"/>
  <c r="L99" i="6" a="1"/>
  <c r="L99" i="6" s="1"/>
  <c r="M99" i="6" a="1"/>
  <c r="M99" i="6" s="1"/>
  <c r="N99" i="6" a="1"/>
  <c r="N99" i="6" s="1"/>
  <c r="O99" i="6" a="1"/>
  <c r="O99" i="6" s="1"/>
  <c r="P99" i="6" a="1"/>
  <c r="P99" i="6" s="1"/>
  <c r="Q99" i="6" a="1"/>
  <c r="Q99" i="6" s="1"/>
  <c r="R99" i="6" a="1"/>
  <c r="R99" i="6" s="1"/>
  <c r="S99" i="6" a="1"/>
  <c r="S99" i="6" s="1"/>
  <c r="K100" i="6" a="1"/>
  <c r="K100" i="6" s="1"/>
  <c r="L100" i="6" a="1"/>
  <c r="L100" i="6" s="1"/>
  <c r="M100" i="6" a="1"/>
  <c r="M100" i="6" s="1"/>
  <c r="N100" i="6" a="1"/>
  <c r="N100" i="6" s="1"/>
  <c r="O100" i="6" a="1"/>
  <c r="O100" i="6" s="1"/>
  <c r="P100" i="6" a="1"/>
  <c r="P100" i="6" s="1"/>
  <c r="Q100" i="6" a="1"/>
  <c r="Q100" i="6" s="1"/>
  <c r="R100" i="6" a="1"/>
  <c r="R100" i="6" s="1"/>
  <c r="S100" i="6" a="1"/>
  <c r="S100" i="6" s="1"/>
  <c r="K101" i="6" a="1"/>
  <c r="K101" i="6" s="1"/>
  <c r="L101" i="6" a="1"/>
  <c r="L101" i="6" s="1"/>
  <c r="M101" i="6" a="1"/>
  <c r="M101" i="6" s="1"/>
  <c r="N101" i="6" a="1"/>
  <c r="N101" i="6" s="1"/>
  <c r="O101" i="6" a="1"/>
  <c r="O101" i="6" s="1"/>
  <c r="P101" i="6" a="1"/>
  <c r="P101" i="6" s="1"/>
  <c r="Q101" i="6" a="1"/>
  <c r="Q101" i="6" s="1"/>
  <c r="R101" i="6" a="1"/>
  <c r="R101" i="6" s="1"/>
  <c r="S101" i="6" a="1"/>
  <c r="S101" i="6" s="1"/>
  <c r="K102" i="6" a="1"/>
  <c r="K102" i="6" s="1"/>
  <c r="L102" i="6" a="1"/>
  <c r="L102" i="6" s="1"/>
  <c r="M102" i="6" a="1"/>
  <c r="M102" i="6" s="1"/>
  <c r="N102" i="6" a="1"/>
  <c r="N102" i="6" s="1"/>
  <c r="O102" i="6" a="1"/>
  <c r="O102" i="6" s="1"/>
  <c r="P102" i="6" a="1"/>
  <c r="P102" i="6" s="1"/>
  <c r="Q102" i="6" a="1"/>
  <c r="Q102" i="6" s="1"/>
  <c r="R102" i="6" a="1"/>
  <c r="R102" i="6" s="1"/>
  <c r="S102" i="6" a="1"/>
  <c r="S102" i="6" s="1"/>
  <c r="K103" i="6" a="1"/>
  <c r="K103" i="6" s="1"/>
  <c r="L103" i="6" a="1"/>
  <c r="L103" i="6" s="1"/>
  <c r="M103" i="6" a="1"/>
  <c r="M103" i="6" s="1"/>
  <c r="N103" i="6" a="1"/>
  <c r="N103" i="6" s="1"/>
  <c r="O103" i="6" a="1"/>
  <c r="O103" i="6" s="1"/>
  <c r="P103" i="6" a="1"/>
  <c r="P103" i="6" s="1"/>
  <c r="Q103" i="6" a="1"/>
  <c r="Q103" i="6" s="1"/>
  <c r="R103" i="6" a="1"/>
  <c r="R103" i="6" s="1"/>
  <c r="S103" i="6" a="1"/>
  <c r="S103" i="6" s="1"/>
  <c r="K104" i="6" a="1"/>
  <c r="K104" i="6" s="1"/>
  <c r="L104" i="6" a="1"/>
  <c r="L104" i="6" s="1"/>
  <c r="M104" i="6" a="1"/>
  <c r="M104" i="6" s="1"/>
  <c r="N104" i="6" a="1"/>
  <c r="N104" i="6" s="1"/>
  <c r="O104" i="6" a="1"/>
  <c r="O104" i="6" s="1"/>
  <c r="P104" i="6" a="1"/>
  <c r="P104" i="6" s="1"/>
  <c r="Q104" i="6" a="1"/>
  <c r="Q104" i="6" s="1"/>
  <c r="R104" i="6" a="1"/>
  <c r="R104" i="6" s="1"/>
  <c r="S104" i="6" a="1"/>
  <c r="S104" i="6" s="1"/>
  <c r="K105" i="6" a="1"/>
  <c r="K105" i="6" s="1"/>
  <c r="L105" i="6" a="1"/>
  <c r="L105" i="6" s="1"/>
  <c r="M105" i="6" a="1"/>
  <c r="M105" i="6" s="1"/>
  <c r="N105" i="6" a="1"/>
  <c r="N105" i="6" s="1"/>
  <c r="O105" i="6" a="1"/>
  <c r="O105" i="6" s="1"/>
  <c r="P105" i="6" a="1"/>
  <c r="P105" i="6" s="1"/>
  <c r="Q105" i="6" a="1"/>
  <c r="Q105" i="6" s="1"/>
  <c r="R105" i="6" a="1"/>
  <c r="R105" i="6" s="1"/>
  <c r="S105" i="6" a="1"/>
  <c r="S105" i="6" s="1"/>
  <c r="K106" i="6" a="1"/>
  <c r="K106" i="6" s="1"/>
  <c r="L106" i="6" a="1"/>
  <c r="L106" i="6" s="1"/>
  <c r="M106" i="6" a="1"/>
  <c r="M106" i="6" s="1"/>
  <c r="N106" i="6" a="1"/>
  <c r="N106" i="6" s="1"/>
  <c r="O106" i="6" a="1"/>
  <c r="O106" i="6" s="1"/>
  <c r="P106" i="6" a="1"/>
  <c r="P106" i="6" s="1"/>
  <c r="Q106" i="6" a="1"/>
  <c r="Q106" i="6" s="1"/>
  <c r="R106" i="6" a="1"/>
  <c r="R106" i="6" s="1"/>
  <c r="S106" i="6" a="1"/>
  <c r="S106" i="6" s="1"/>
  <c r="K107" i="6" a="1"/>
  <c r="K107" i="6" s="1"/>
  <c r="L107" i="6" a="1"/>
  <c r="L107" i="6" s="1"/>
  <c r="M107" i="6" a="1"/>
  <c r="M107" i="6" s="1"/>
  <c r="N107" i="6" a="1"/>
  <c r="N107" i="6" s="1"/>
  <c r="O107" i="6" a="1"/>
  <c r="O107" i="6" s="1"/>
  <c r="P107" i="6" a="1"/>
  <c r="P107" i="6" s="1"/>
  <c r="Q107" i="6" a="1"/>
  <c r="Q107" i="6" s="1"/>
  <c r="R107" i="6" a="1"/>
  <c r="R107" i="6" s="1"/>
  <c r="S107" i="6" a="1"/>
  <c r="S107" i="6" s="1"/>
  <c r="K108" i="6" a="1"/>
  <c r="K108" i="6" s="1"/>
  <c r="L108" i="6" a="1"/>
  <c r="L108" i="6" s="1"/>
  <c r="M108" i="6" a="1"/>
  <c r="M108" i="6" s="1"/>
  <c r="N108" i="6" a="1"/>
  <c r="N108" i="6" s="1"/>
  <c r="O108" i="6" a="1"/>
  <c r="O108" i="6" s="1"/>
  <c r="P108" i="6" a="1"/>
  <c r="P108" i="6" s="1"/>
  <c r="Q108" i="6" a="1"/>
  <c r="Q108" i="6" s="1"/>
  <c r="R108" i="6" a="1"/>
  <c r="R108" i="6" s="1"/>
  <c r="S108" i="6" a="1"/>
  <c r="S108" i="6" s="1"/>
  <c r="K109" i="6" a="1"/>
  <c r="K109" i="6" s="1"/>
  <c r="L109" i="6" a="1"/>
  <c r="L109" i="6" s="1"/>
  <c r="M109" i="6" a="1"/>
  <c r="M109" i="6" s="1"/>
  <c r="N109" i="6" a="1"/>
  <c r="N109" i="6" s="1"/>
  <c r="O109" i="6" a="1"/>
  <c r="O109" i="6" s="1"/>
  <c r="P109" i="6" a="1"/>
  <c r="P109" i="6" s="1"/>
  <c r="Q109" i="6" a="1"/>
  <c r="Q109" i="6" s="1"/>
  <c r="R109" i="6" a="1"/>
  <c r="R109" i="6" s="1"/>
  <c r="S109" i="6" a="1"/>
  <c r="S109" i="6" s="1"/>
  <c r="K110" i="6" a="1"/>
  <c r="K110" i="6" s="1"/>
  <c r="L110" i="6" a="1"/>
  <c r="L110" i="6" s="1"/>
  <c r="M110" i="6" a="1"/>
  <c r="M110" i="6" s="1"/>
  <c r="N110" i="6" a="1"/>
  <c r="N110" i="6" s="1"/>
  <c r="O110" i="6" a="1"/>
  <c r="O110" i="6" s="1"/>
  <c r="P110" i="6" a="1"/>
  <c r="P110" i="6" s="1"/>
  <c r="Q110" i="6" a="1"/>
  <c r="Q110" i="6" s="1"/>
  <c r="R110" i="6" a="1"/>
  <c r="R110" i="6" s="1"/>
  <c r="S110" i="6" a="1"/>
  <c r="S110" i="6" s="1"/>
  <c r="K111" i="6" a="1"/>
  <c r="K111" i="6" s="1"/>
  <c r="L111" i="6" a="1"/>
  <c r="L111" i="6" s="1"/>
  <c r="M111" i="6" a="1"/>
  <c r="M111" i="6" s="1"/>
  <c r="N111" i="6" a="1"/>
  <c r="N111" i="6" s="1"/>
  <c r="O111" i="6" a="1"/>
  <c r="O111" i="6" s="1"/>
  <c r="P111" i="6" a="1"/>
  <c r="P111" i="6" s="1"/>
  <c r="Q111" i="6" a="1"/>
  <c r="Q111" i="6" s="1"/>
  <c r="R111" i="6" a="1"/>
  <c r="R111" i="6" s="1"/>
  <c r="S111" i="6" a="1"/>
  <c r="S111" i="6" s="1"/>
  <c r="K112" i="6" a="1"/>
  <c r="K112" i="6" s="1"/>
  <c r="L112" i="6" a="1"/>
  <c r="L112" i="6" s="1"/>
  <c r="M112" i="6" a="1"/>
  <c r="M112" i="6" s="1"/>
  <c r="N112" i="6" a="1"/>
  <c r="N112" i="6" s="1"/>
  <c r="O112" i="6" a="1"/>
  <c r="O112" i="6" s="1"/>
  <c r="P112" i="6" a="1"/>
  <c r="P112" i="6" s="1"/>
  <c r="Q112" i="6" a="1"/>
  <c r="Q112" i="6" s="1"/>
  <c r="R112" i="6" a="1"/>
  <c r="R112" i="6" s="1"/>
  <c r="S112" i="6" a="1"/>
  <c r="S112" i="6" s="1"/>
  <c r="K113" i="6" a="1"/>
  <c r="K113" i="6" s="1"/>
  <c r="L113" i="6" a="1"/>
  <c r="L113" i="6" s="1"/>
  <c r="M113" i="6" a="1"/>
  <c r="M113" i="6" s="1"/>
  <c r="N113" i="6" a="1"/>
  <c r="N113" i="6" s="1"/>
  <c r="O113" i="6" a="1"/>
  <c r="O113" i="6" s="1"/>
  <c r="P113" i="6" a="1"/>
  <c r="P113" i="6" s="1"/>
  <c r="Q113" i="6" a="1"/>
  <c r="Q113" i="6" s="1"/>
  <c r="R113" i="6" a="1"/>
  <c r="R113" i="6" s="1"/>
  <c r="S113" i="6" a="1"/>
  <c r="S113" i="6" s="1"/>
  <c r="K114" i="6" a="1"/>
  <c r="K114" i="6" s="1"/>
  <c r="L114" i="6" a="1"/>
  <c r="L114" i="6" s="1"/>
  <c r="M114" i="6" a="1"/>
  <c r="M114" i="6" s="1"/>
  <c r="N114" i="6" a="1"/>
  <c r="N114" i="6" s="1"/>
  <c r="O114" i="6" a="1"/>
  <c r="O114" i="6" s="1"/>
  <c r="P114" i="6" a="1"/>
  <c r="P114" i="6" s="1"/>
  <c r="Q114" i="6" a="1"/>
  <c r="Q114" i="6" s="1"/>
  <c r="R114" i="6" a="1"/>
  <c r="R114" i="6" s="1"/>
  <c r="S114" i="6" a="1"/>
  <c r="S114" i="6" s="1"/>
  <c r="K115" i="6" a="1"/>
  <c r="K115" i="6" s="1"/>
  <c r="L115" i="6" a="1"/>
  <c r="L115" i="6" s="1"/>
  <c r="M115" i="6" a="1"/>
  <c r="M115" i="6" s="1"/>
  <c r="N115" i="6" a="1"/>
  <c r="N115" i="6" s="1"/>
  <c r="O115" i="6" a="1"/>
  <c r="O115" i="6" s="1"/>
  <c r="P115" i="6" a="1"/>
  <c r="P115" i="6" s="1"/>
  <c r="Q115" i="6" a="1"/>
  <c r="Q115" i="6" s="1"/>
  <c r="R115" i="6" a="1"/>
  <c r="R115" i="6" s="1"/>
  <c r="S115" i="6" a="1"/>
  <c r="S115" i="6" s="1"/>
  <c r="K116" i="6" a="1"/>
  <c r="K116" i="6" s="1"/>
  <c r="L116" i="6" a="1"/>
  <c r="L116" i="6" s="1"/>
  <c r="M116" i="6" a="1"/>
  <c r="M116" i="6" s="1"/>
  <c r="N116" i="6" a="1"/>
  <c r="N116" i="6" s="1"/>
  <c r="O116" i="6" a="1"/>
  <c r="O116" i="6" s="1"/>
  <c r="P116" i="6" a="1"/>
  <c r="P116" i="6" s="1"/>
  <c r="Q116" i="6" a="1"/>
  <c r="Q116" i="6" s="1"/>
  <c r="R116" i="6" a="1"/>
  <c r="R116" i="6" s="1"/>
  <c r="S116" i="6" a="1"/>
  <c r="S116" i="6" s="1"/>
  <c r="K117" i="6" a="1"/>
  <c r="K117" i="6" s="1"/>
  <c r="L117" i="6" a="1"/>
  <c r="L117" i="6" s="1"/>
  <c r="M117" i="6" a="1"/>
  <c r="M117" i="6" s="1"/>
  <c r="N117" i="6" a="1"/>
  <c r="N117" i="6" s="1"/>
  <c r="O117" i="6" a="1"/>
  <c r="O117" i="6" s="1"/>
  <c r="P117" i="6" a="1"/>
  <c r="P117" i="6" s="1"/>
  <c r="Q117" i="6" a="1"/>
  <c r="Q117" i="6" s="1"/>
  <c r="R117" i="6" a="1"/>
  <c r="R117" i="6" s="1"/>
  <c r="S117" i="6" a="1"/>
  <c r="S117" i="6" s="1"/>
  <c r="K118" i="6" a="1"/>
  <c r="K118" i="6" s="1"/>
  <c r="L118" i="6" a="1"/>
  <c r="L118" i="6" s="1"/>
  <c r="M118" i="6" a="1"/>
  <c r="M118" i="6" s="1"/>
  <c r="N118" i="6" a="1"/>
  <c r="N118" i="6" s="1"/>
  <c r="O118" i="6" a="1"/>
  <c r="O118" i="6" s="1"/>
  <c r="P118" i="6" a="1"/>
  <c r="P118" i="6" s="1"/>
  <c r="Q118" i="6" a="1"/>
  <c r="Q118" i="6" s="1"/>
  <c r="R118" i="6" a="1"/>
  <c r="R118" i="6" s="1"/>
  <c r="S118" i="6" a="1"/>
  <c r="S118" i="6" s="1"/>
  <c r="K119" i="6" a="1"/>
  <c r="K119" i="6" s="1"/>
  <c r="L119" i="6" a="1"/>
  <c r="L119" i="6" s="1"/>
  <c r="M119" i="6" a="1"/>
  <c r="M119" i="6" s="1"/>
  <c r="N119" i="6" a="1"/>
  <c r="N119" i="6" s="1"/>
  <c r="O119" i="6" a="1"/>
  <c r="O119" i="6" s="1"/>
  <c r="P119" i="6" a="1"/>
  <c r="P119" i="6" s="1"/>
  <c r="Q119" i="6" a="1"/>
  <c r="Q119" i="6" s="1"/>
  <c r="R119" i="6" a="1"/>
  <c r="R119" i="6" s="1"/>
  <c r="S119" i="6" a="1"/>
  <c r="S119" i="6" s="1"/>
  <c r="K120" i="6" a="1"/>
  <c r="K120" i="6" s="1"/>
  <c r="L120" i="6" a="1"/>
  <c r="L120" i="6" s="1"/>
  <c r="M120" i="6" a="1"/>
  <c r="M120" i="6" s="1"/>
  <c r="N120" i="6" a="1"/>
  <c r="N120" i="6" s="1"/>
  <c r="O120" i="6" a="1"/>
  <c r="O120" i="6" s="1"/>
  <c r="P120" i="6" a="1"/>
  <c r="P120" i="6" s="1"/>
  <c r="Q120" i="6" a="1"/>
  <c r="Q120" i="6" s="1"/>
  <c r="R120" i="6" a="1"/>
  <c r="R120" i="6" s="1"/>
  <c r="S120" i="6" a="1"/>
  <c r="S120" i="6" s="1"/>
  <c r="D100" i="6" a="1"/>
  <c r="D25" i="7" a="1"/>
  <c r="D124" i="7" a="1"/>
  <c r="D54" i="6" a="1"/>
  <c r="D73" i="7" a="1"/>
  <c r="D39" i="7" a="1"/>
  <c r="D99" i="7" a="1"/>
  <c r="D74" i="6" a="1"/>
  <c r="D64" i="7" a="1"/>
  <c r="D47" i="7" a="1"/>
  <c r="D107" i="7" a="1"/>
  <c r="D82" i="6" a="1"/>
  <c r="D71" i="7" a="1"/>
  <c r="D46" i="7" a="1"/>
  <c r="D68" i="6" a="1"/>
  <c r="D76" i="7" a="1"/>
  <c r="D19" i="7" a="1"/>
  <c r="D17" i="7" a="1"/>
  <c r="D12" i="7" a="1"/>
  <c r="D106" i="7" a="1"/>
  <c r="D105" i="6" a="1"/>
  <c r="D121" i="7" a="1"/>
  <c r="D66" i="7" a="1"/>
  <c r="D126" i="7" a="1"/>
  <c r="D81" i="6" a="1"/>
  <c r="D60" i="6" a="1"/>
  <c r="D74" i="7" a="1"/>
  <c r="D97" i="7" a="1"/>
  <c r="D51" i="6" a="1"/>
  <c r="D120" i="6" a="1"/>
  <c r="D119" i="7" a="1"/>
  <c r="D96" i="6" a="1"/>
  <c r="D87" i="7" a="1"/>
  <c r="D18" i="7" a="1"/>
  <c r="D91" i="7" a="1"/>
  <c r="D113" i="6" a="1"/>
  <c r="D45" i="7" a="1"/>
  <c r="D13" i="7" a="1"/>
  <c r="D112" i="7" a="1"/>
  <c r="D98" i="6" a="1"/>
  <c r="D54" i="7" a="1"/>
  <c r="D21" i="7" a="1"/>
  <c r="D120" i="7" a="1"/>
  <c r="D109" i="6" a="1"/>
  <c r="D89" i="7" a="1"/>
  <c r="D77" i="6" a="1"/>
  <c r="D94" i="7" a="1"/>
  <c r="D24" i="7" a="1"/>
  <c r="D117" i="7" a="1"/>
  <c r="D72" i="7" a="1"/>
  <c r="D27" i="7" a="1"/>
  <c r="D33" i="7" a="1"/>
  <c r="D107" i="6" a="1"/>
  <c r="D113" i="7" a="1"/>
  <c r="D66" i="6" a="1"/>
  <c r="D70" i="6" a="1"/>
  <c r="D115" i="7" a="1"/>
  <c r="D123" i="7" a="1"/>
  <c r="D52" i="7" a="1"/>
  <c r="D55" i="7" a="1"/>
  <c r="D81" i="7" a="1"/>
  <c r="D84" i="6" a="1"/>
  <c r="D114" i="6" a="1"/>
  <c r="D85" i="6" a="1"/>
  <c r="D41" i="7" a="1"/>
  <c r="D37" i="7" a="1"/>
  <c r="D83" i="7" a="1"/>
  <c r="D115" i="6" a="1"/>
  <c r="D114" i="7" a="1"/>
  <c r="D36" i="7" a="1"/>
  <c r="D110" i="7" a="1"/>
  <c r="D116" i="6" a="1"/>
  <c r="D109" i="7" a="1"/>
  <c r="D58" i="7" a="1"/>
  <c r="D118" i="7" a="1"/>
  <c r="D73" i="6" a="1"/>
  <c r="D104" i="6" a="1"/>
  <c r="D56" i="7" a="1"/>
  <c r="D87" i="6" a="1"/>
  <c r="D105" i="7" a="1"/>
  <c r="D61" i="7" a="1"/>
  <c r="D61" i="6" a="1"/>
  <c r="D65" i="7" a="1"/>
  <c r="D63" i="7" a="1"/>
  <c r="D102" i="6" a="1"/>
  <c r="D110" i="6" a="1"/>
  <c r="D85" i="7" a="1"/>
  <c r="D56" i="6" a="1"/>
  <c r="D69" i="6" a="1"/>
  <c r="D101" i="6" a="1"/>
  <c r="D44" i="7" a="1"/>
  <c r="D64" i="6" a="1"/>
  <c r="D106" i="6" a="1"/>
  <c r="D80" i="6" a="1"/>
  <c r="D11" i="7" a="1"/>
  <c r="D15" i="7" a="1"/>
  <c r="D129" i="7" a="1"/>
  <c r="D51" i="7" a="1"/>
  <c r="D111" i="7" a="1"/>
  <c r="D92" i="6" a="1"/>
  <c r="D116" i="7" a="1"/>
  <c r="D50" i="7" a="1"/>
  <c r="D40" i="7" a="1"/>
  <c r="D95" i="6" a="1"/>
  <c r="D103" i="7" a="1"/>
  <c r="D32" i="7" a="1"/>
  <c r="D67" i="7" a="1"/>
  <c r="D111" i="6" a="1"/>
  <c r="D28" i="7" a="1"/>
  <c r="D93" i="6" a="1"/>
  <c r="D58" i="6" a="1"/>
  <c r="D84" i="7" a="1"/>
  <c r="D26" i="7" a="1"/>
  <c r="D91" i="6" a="1"/>
  <c r="D75" i="7" a="1"/>
  <c r="D34" i="7" a="1"/>
  <c r="D57" i="7" a="1"/>
  <c r="D95" i="7" a="1"/>
  <c r="D20" i="7" a="1"/>
  <c r="D42" i="7" a="1"/>
  <c r="D55" i="6" a="1"/>
  <c r="D59" i="7" a="1"/>
  <c r="D52" i="6" a="1"/>
  <c r="D60" i="7" a="1"/>
  <c r="D68" i="7" a="1"/>
  <c r="D78" i="7" a="1"/>
  <c r="D86" i="6" a="1"/>
  <c r="D48" i="7" a="1"/>
  <c r="D79" i="7" a="1"/>
  <c r="D71" i="6" a="1"/>
  <c r="D78" i="6" a="1"/>
  <c r="D69" i="7" a="1"/>
  <c r="D101" i="7" a="1"/>
  <c r="D117" i="6" a="1"/>
  <c r="D103" i="6" a="1"/>
  <c r="D77" i="7" a="1"/>
  <c r="D128" i="7" a="1"/>
  <c r="D112" i="6" a="1"/>
  <c r="D63" i="6" a="1"/>
  <c r="D127" i="7" a="1"/>
  <c r="D70" i="7" a="1"/>
  <c r="D94" i="6" a="1"/>
  <c r="D102" i="7" a="1"/>
  <c r="D23" i="7" a="1"/>
  <c r="D88" i="7" a="1"/>
  <c r="D119" i="6" a="1"/>
  <c r="D43" i="7" a="1"/>
  <c r="D22" i="7" a="1"/>
  <c r="D96" i="7" a="1"/>
  <c r="D118" i="6" a="1"/>
  <c r="D16" i="7" a="1"/>
  <c r="D30" i="7" a="1"/>
  <c r="D104" i="7" a="1"/>
  <c r="D65" i="6" a="1"/>
  <c r="D86" i="7" a="1"/>
  <c r="D108" i="7" a="1"/>
  <c r="D53" i="7" a="1"/>
  <c r="D62" i="6" a="1"/>
  <c r="D89" i="6" a="1"/>
  <c r="D62" i="7" a="1"/>
  <c r="D122" i="7" a="1"/>
  <c r="D90" i="6" a="1"/>
  <c r="D76" i="6" a="1"/>
  <c r="D82" i="7" a="1"/>
  <c r="D93" i="7" a="1"/>
  <c r="D59" i="6" a="1"/>
  <c r="D99" i="6" a="1"/>
  <c r="D90" i="7" a="1"/>
  <c r="D125" i="7" a="1"/>
  <c r="D67" i="6" a="1"/>
  <c r="D108" i="6" a="1"/>
  <c r="D53" i="6" a="1"/>
  <c r="D75" i="6" a="1"/>
  <c r="D79" i="6" a="1"/>
  <c r="D88" i="6" a="1"/>
  <c r="D92" i="7" a="1"/>
  <c r="D14" i="7" a="1"/>
  <c r="D38" i="7" a="1"/>
  <c r="D29" i="7" a="1"/>
  <c r="D35" i="7" a="1"/>
  <c r="D80" i="7" a="1"/>
  <c r="D100" i="7" a="1"/>
  <c r="D83" i="6" a="1"/>
  <c r="D49" i="7" a="1"/>
  <c r="D57" i="6" a="1"/>
  <c r="D72" i="6" a="1"/>
  <c r="D97" i="6" a="1"/>
  <c r="D31" i="7" a="1"/>
  <c r="D98" i="7" a="1"/>
  <c r="D128" i="7" l="1"/>
  <c r="D117" i="7"/>
  <c r="D101" i="7"/>
  <c r="D63" i="7"/>
  <c r="D129" i="7"/>
  <c r="D121" i="7"/>
  <c r="D105" i="7"/>
  <c r="D79" i="7"/>
  <c r="D125" i="7"/>
  <c r="D109" i="7"/>
  <c r="D93" i="7"/>
  <c r="D113" i="7"/>
  <c r="D97" i="7"/>
  <c r="D28" i="7"/>
  <c r="D126" i="7"/>
  <c r="D122" i="7"/>
  <c r="D118" i="7"/>
  <c r="D114" i="7"/>
  <c r="D110" i="7"/>
  <c r="D106" i="7"/>
  <c r="D102" i="7"/>
  <c r="D98" i="7"/>
  <c r="D94" i="7"/>
  <c r="D83" i="7"/>
  <c r="D67" i="7"/>
  <c r="D52" i="7"/>
  <c r="D40" i="7"/>
  <c r="D127" i="7"/>
  <c r="D123" i="7"/>
  <c r="D119" i="7"/>
  <c r="D115" i="7"/>
  <c r="D111" i="7"/>
  <c r="D107" i="7"/>
  <c r="D103" i="7"/>
  <c r="D99" i="7"/>
  <c r="D95" i="7"/>
  <c r="D87" i="7"/>
  <c r="D71" i="7"/>
  <c r="D55" i="7"/>
  <c r="D124" i="7"/>
  <c r="D120" i="7"/>
  <c r="D116" i="7"/>
  <c r="D112" i="7"/>
  <c r="D108" i="7"/>
  <c r="D104" i="7"/>
  <c r="D100" i="7"/>
  <c r="D96" i="7"/>
  <c r="D91" i="7"/>
  <c r="D75" i="7"/>
  <c r="D59" i="7"/>
  <c r="D92" i="7"/>
  <c r="D88" i="7"/>
  <c r="D84" i="7"/>
  <c r="D80" i="7"/>
  <c r="D76" i="7"/>
  <c r="D72" i="7"/>
  <c r="D68" i="7"/>
  <c r="D64" i="7"/>
  <c r="D60" i="7"/>
  <c r="D56" i="7"/>
  <c r="D44" i="7"/>
  <c r="D89" i="7"/>
  <c r="D85" i="7"/>
  <c r="D81" i="7"/>
  <c r="D77" i="7"/>
  <c r="D73" i="7"/>
  <c r="D69" i="7"/>
  <c r="D65" i="7"/>
  <c r="D61" i="7"/>
  <c r="D57" i="7"/>
  <c r="D53" i="7"/>
  <c r="D48" i="7"/>
  <c r="D90" i="7"/>
  <c r="D86" i="7"/>
  <c r="D82" i="7"/>
  <c r="D78" i="7"/>
  <c r="D74" i="7"/>
  <c r="D70" i="7"/>
  <c r="D66" i="7"/>
  <c r="D62" i="7"/>
  <c r="D58" i="7"/>
  <c r="D54" i="7"/>
  <c r="D36" i="7"/>
  <c r="D12" i="7"/>
  <c r="D49" i="7"/>
  <c r="D45" i="7"/>
  <c r="D41" i="7"/>
  <c r="D37" i="7"/>
  <c r="D32" i="7"/>
  <c r="D16" i="7"/>
  <c r="D50" i="7"/>
  <c r="D46" i="7"/>
  <c r="D42" i="7"/>
  <c r="D38" i="7"/>
  <c r="D20" i="7"/>
  <c r="D51" i="7"/>
  <c r="D47" i="7"/>
  <c r="D43" i="7"/>
  <c r="D39" i="7"/>
  <c r="D35" i="7"/>
  <c r="D24" i="7"/>
  <c r="D33" i="7"/>
  <c r="D29" i="7"/>
  <c r="D25" i="7"/>
  <c r="D21" i="7"/>
  <c r="D17" i="7"/>
  <c r="D13" i="7"/>
  <c r="D34" i="7"/>
  <c r="D30" i="7"/>
  <c r="D26" i="7"/>
  <c r="D22" i="7"/>
  <c r="D18" i="7"/>
  <c r="D14" i="7"/>
  <c r="D31" i="7"/>
  <c r="D27" i="7"/>
  <c r="D23" i="7"/>
  <c r="D19" i="7"/>
  <c r="D15" i="7"/>
  <c r="D11" i="7"/>
  <c r="D118" i="6"/>
  <c r="D116" i="6"/>
  <c r="D115" i="6"/>
  <c r="D114" i="6"/>
  <c r="D113" i="6"/>
  <c r="D112" i="6"/>
  <c r="D111" i="6"/>
  <c r="D109" i="6"/>
  <c r="D107" i="6"/>
  <c r="D105" i="6"/>
  <c r="D103" i="6"/>
  <c r="D101" i="6"/>
  <c r="D99" i="6"/>
  <c r="D97" i="6"/>
  <c r="D95" i="6"/>
  <c r="D93" i="6"/>
  <c r="D91" i="6"/>
  <c r="D89" i="6"/>
  <c r="D87" i="6"/>
  <c r="D120" i="6"/>
  <c r="D119" i="6"/>
  <c r="D117" i="6"/>
  <c r="D83" i="6"/>
  <c r="D81" i="6"/>
  <c r="D79" i="6"/>
  <c r="D110" i="6"/>
  <c r="D108" i="6"/>
  <c r="D106" i="6"/>
  <c r="D104" i="6"/>
  <c r="D102" i="6"/>
  <c r="D100" i="6"/>
  <c r="D98" i="6"/>
  <c r="D96" i="6"/>
  <c r="D94" i="6"/>
  <c r="D92" i="6"/>
  <c r="D90" i="6"/>
  <c r="D88" i="6"/>
  <c r="D86" i="6"/>
  <c r="D82" i="6"/>
  <c r="D80" i="6"/>
  <c r="D85" i="6"/>
  <c r="D84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B11" i="3"/>
  <c r="K11" i="3" s="1"/>
  <c r="B12" i="3"/>
  <c r="K12" i="3" s="1"/>
  <c r="B13" i="3"/>
  <c r="K13" i="3" s="1"/>
  <c r="D10" i="7" a="1"/>
  <c r="F23" i="7" l="1" a="1"/>
  <c r="F23" i="7" s="1"/>
  <c r="H23" i="7"/>
  <c r="I23" i="7"/>
  <c r="E23" i="7" a="1"/>
  <c r="E23" i="7" s="1"/>
  <c r="G23" i="7" a="1"/>
  <c r="G23" i="7" s="1"/>
  <c r="J23" i="7"/>
  <c r="N23" i="7"/>
  <c r="F18" i="7" a="1"/>
  <c r="F18" i="7" s="1"/>
  <c r="H18" i="7"/>
  <c r="I18" i="7"/>
  <c r="J18" i="7"/>
  <c r="N18" i="7"/>
  <c r="E18" i="7" a="1"/>
  <c r="E18" i="7" s="1"/>
  <c r="G18" i="7" a="1"/>
  <c r="G18" i="7" s="1"/>
  <c r="F34" i="7" a="1"/>
  <c r="F34" i="7" s="1"/>
  <c r="H34" i="7"/>
  <c r="I34" i="7"/>
  <c r="N34" i="7"/>
  <c r="E34" i="7" a="1"/>
  <c r="E34" i="7" s="1"/>
  <c r="G34" i="7" a="1"/>
  <c r="G34" i="7" s="1"/>
  <c r="J34" i="7"/>
  <c r="E25" i="7" a="1"/>
  <c r="E25" i="7" s="1"/>
  <c r="G25" i="7" a="1"/>
  <c r="G25" i="7" s="1"/>
  <c r="J25" i="7"/>
  <c r="N25" i="7"/>
  <c r="F25" i="7" a="1"/>
  <c r="F25" i="7" s="1"/>
  <c r="H25" i="7"/>
  <c r="I25" i="7"/>
  <c r="F35" i="7" a="1"/>
  <c r="F35" i="7" s="1"/>
  <c r="H35" i="7"/>
  <c r="I35" i="7"/>
  <c r="E35" i="7" a="1"/>
  <c r="E35" i="7" s="1"/>
  <c r="G35" i="7" a="1"/>
  <c r="G35" i="7" s="1"/>
  <c r="J35" i="7"/>
  <c r="N35" i="7"/>
  <c r="F51" i="7" a="1"/>
  <c r="F51" i="7" s="1"/>
  <c r="I51" i="7"/>
  <c r="E51" i="7" a="1"/>
  <c r="E51" i="7" s="1"/>
  <c r="G51" i="7" a="1"/>
  <c r="G51" i="7" s="1"/>
  <c r="J51" i="7"/>
  <c r="N51" i="7"/>
  <c r="H51" i="7"/>
  <c r="F46" i="7" a="1"/>
  <c r="F46" i="7" s="1"/>
  <c r="H46" i="7"/>
  <c r="I46" i="7"/>
  <c r="J46" i="7"/>
  <c r="N46" i="7"/>
  <c r="E46" i="7" a="1"/>
  <c r="E46" i="7" s="1"/>
  <c r="G46" i="7" a="1"/>
  <c r="G46" i="7" s="1"/>
  <c r="E37" i="7" a="1"/>
  <c r="E37" i="7" s="1"/>
  <c r="G37" i="7" a="1"/>
  <c r="G37" i="7" s="1"/>
  <c r="J37" i="7"/>
  <c r="N37" i="7"/>
  <c r="F37" i="7" a="1"/>
  <c r="F37" i="7" s="1"/>
  <c r="H37" i="7"/>
  <c r="I37" i="7"/>
  <c r="I12" i="7"/>
  <c r="J12" i="7" s="1"/>
  <c r="E12" i="7" a="1"/>
  <c r="E12" i="7" s="1"/>
  <c r="G12" i="7" a="1"/>
  <c r="G12" i="7" s="1"/>
  <c r="F12" i="7" a="1"/>
  <c r="F12" i="7" s="1"/>
  <c r="H12" i="7"/>
  <c r="F62" i="7" a="1"/>
  <c r="F62" i="7" s="1"/>
  <c r="H62" i="7"/>
  <c r="I62" i="7"/>
  <c r="E62" i="7" a="1"/>
  <c r="E62" i="7" s="1"/>
  <c r="G62" i="7" a="1"/>
  <c r="G62" i="7" s="1"/>
  <c r="J62" i="7"/>
  <c r="N62" i="7"/>
  <c r="F78" i="7" a="1"/>
  <c r="F78" i="7" s="1"/>
  <c r="H78" i="7"/>
  <c r="I78" i="7"/>
  <c r="E78" i="7" a="1"/>
  <c r="E78" i="7" s="1"/>
  <c r="G78" i="7" a="1"/>
  <c r="G78" i="7" s="1"/>
  <c r="J78" i="7"/>
  <c r="N78" i="7"/>
  <c r="I48" i="7"/>
  <c r="E48" i="7" a="1"/>
  <c r="E48" i="7" s="1"/>
  <c r="G48" i="7" a="1"/>
  <c r="G48" i="7" s="1"/>
  <c r="J48" i="7"/>
  <c r="N48" i="7"/>
  <c r="F48" i="7" a="1"/>
  <c r="F48" i="7" s="1"/>
  <c r="H48" i="7"/>
  <c r="F65" i="7" a="1"/>
  <c r="F65" i="7" s="1"/>
  <c r="H65" i="7"/>
  <c r="I65" i="7"/>
  <c r="G65" i="7" a="1"/>
  <c r="G65" i="7" s="1"/>
  <c r="J65" i="7"/>
  <c r="N65" i="7"/>
  <c r="E65" i="7" a="1"/>
  <c r="E65" i="7" s="1"/>
  <c r="F81" i="7" a="1"/>
  <c r="F81" i="7" s="1"/>
  <c r="H81" i="7"/>
  <c r="I81" i="7"/>
  <c r="G81" i="7" a="1"/>
  <c r="G81" i="7" s="1"/>
  <c r="J81" i="7"/>
  <c r="N81" i="7"/>
  <c r="E81" i="7" a="1"/>
  <c r="E81" i="7" s="1"/>
  <c r="E56" i="7" a="1"/>
  <c r="E56" i="7" s="1"/>
  <c r="G56" i="7" a="1"/>
  <c r="G56" i="7" s="1"/>
  <c r="J56" i="7"/>
  <c r="N56" i="7"/>
  <c r="F56" i="7" a="1"/>
  <c r="F56" i="7" s="1"/>
  <c r="H56" i="7"/>
  <c r="I56" i="7"/>
  <c r="E72" i="7" a="1"/>
  <c r="E72" i="7" s="1"/>
  <c r="G72" i="7" a="1"/>
  <c r="G72" i="7" s="1"/>
  <c r="J72" i="7"/>
  <c r="N72" i="7"/>
  <c r="F72" i="7" a="1"/>
  <c r="F72" i="7" s="1"/>
  <c r="H72" i="7"/>
  <c r="I72" i="7"/>
  <c r="E88" i="7" a="1"/>
  <c r="E88" i="7" s="1"/>
  <c r="G88" i="7" a="1"/>
  <c r="G88" i="7" s="1"/>
  <c r="J88" i="7"/>
  <c r="N88" i="7"/>
  <c r="F88" i="7" a="1"/>
  <c r="F88" i="7" s="1"/>
  <c r="H88" i="7"/>
  <c r="I88" i="7"/>
  <c r="I91" i="7"/>
  <c r="E91" i="7" a="1"/>
  <c r="E91" i="7" s="1"/>
  <c r="G91" i="7" a="1"/>
  <c r="G91" i="7" s="1"/>
  <c r="J91" i="7"/>
  <c r="N91" i="7"/>
  <c r="F91" i="7" a="1"/>
  <c r="F91" i="7" s="1"/>
  <c r="H91" i="7"/>
  <c r="F108" i="7" a="1"/>
  <c r="F108" i="7" s="1"/>
  <c r="H108" i="7"/>
  <c r="I108" i="7"/>
  <c r="E108" i="7" a="1"/>
  <c r="E108" i="7" s="1"/>
  <c r="G108" i="7" a="1"/>
  <c r="G108" i="7" s="1"/>
  <c r="J108" i="7"/>
  <c r="N108" i="7"/>
  <c r="F124" i="7" a="1"/>
  <c r="F124" i="7" s="1"/>
  <c r="H124" i="7"/>
  <c r="I124" i="7"/>
  <c r="E124" i="7" a="1"/>
  <c r="E124" i="7" s="1"/>
  <c r="G124" i="7" a="1"/>
  <c r="G124" i="7" s="1"/>
  <c r="J124" i="7"/>
  <c r="N124" i="7"/>
  <c r="F95" i="7" a="1"/>
  <c r="F95" i="7" s="1"/>
  <c r="H95" i="7"/>
  <c r="I95" i="7"/>
  <c r="N95" i="7"/>
  <c r="E95" i="7" a="1"/>
  <c r="E95" i="7" s="1"/>
  <c r="G95" i="7" a="1"/>
  <c r="G95" i="7" s="1"/>
  <c r="J95" i="7"/>
  <c r="F111" i="7" a="1"/>
  <c r="F111" i="7" s="1"/>
  <c r="H111" i="7"/>
  <c r="I111" i="7"/>
  <c r="N111" i="7"/>
  <c r="E111" i="7" a="1"/>
  <c r="E111" i="7" s="1"/>
  <c r="J111" i="7"/>
  <c r="G111" i="7" a="1"/>
  <c r="G111" i="7" s="1"/>
  <c r="F127" i="7" a="1"/>
  <c r="F127" i="7" s="1"/>
  <c r="H127" i="7"/>
  <c r="E127" i="7" a="1"/>
  <c r="E127" i="7" s="1"/>
  <c r="I127" i="7"/>
  <c r="G127" i="7" a="1"/>
  <c r="G127" i="7" s="1"/>
  <c r="J127" i="7"/>
  <c r="N127" i="7"/>
  <c r="I83" i="7"/>
  <c r="E83" i="7" a="1"/>
  <c r="E83" i="7" s="1"/>
  <c r="G83" i="7" a="1"/>
  <c r="G83" i="7" s="1"/>
  <c r="J83" i="7"/>
  <c r="N83" i="7"/>
  <c r="H83" i="7"/>
  <c r="F83" i="7" a="1"/>
  <c r="F83" i="7" s="1"/>
  <c r="E106" i="7" a="1"/>
  <c r="E106" i="7" s="1"/>
  <c r="G106" i="7" a="1"/>
  <c r="G106" i="7" s="1"/>
  <c r="J106" i="7"/>
  <c r="N106" i="7"/>
  <c r="F106" i="7" a="1"/>
  <c r="F106" i="7" s="1"/>
  <c r="H106" i="7"/>
  <c r="I106" i="7"/>
  <c r="E122" i="7" a="1"/>
  <c r="E122" i="7" s="1"/>
  <c r="G122" i="7" a="1"/>
  <c r="G122" i="7" s="1"/>
  <c r="J122" i="7"/>
  <c r="N122" i="7"/>
  <c r="F122" i="7" a="1"/>
  <c r="F122" i="7" s="1"/>
  <c r="H122" i="7"/>
  <c r="I122" i="7"/>
  <c r="I113" i="7"/>
  <c r="E113" i="7" a="1"/>
  <c r="E113" i="7" s="1"/>
  <c r="G113" i="7" a="1"/>
  <c r="G113" i="7" s="1"/>
  <c r="J113" i="7"/>
  <c r="N113" i="7"/>
  <c r="F113" i="7" a="1"/>
  <c r="F113" i="7" s="1"/>
  <c r="H113" i="7"/>
  <c r="I79" i="7"/>
  <c r="E79" i="7" a="1"/>
  <c r="E79" i="7" s="1"/>
  <c r="G79" i="7" a="1"/>
  <c r="G79" i="7" s="1"/>
  <c r="J79" i="7"/>
  <c r="N79" i="7"/>
  <c r="F79" i="7" a="1"/>
  <c r="F79" i="7" s="1"/>
  <c r="H79" i="7"/>
  <c r="I63" i="7"/>
  <c r="E63" i="7" a="1"/>
  <c r="E63" i="7" s="1"/>
  <c r="G63" i="7" a="1"/>
  <c r="G63" i="7" s="1"/>
  <c r="J63" i="7"/>
  <c r="N63" i="7"/>
  <c r="F63" i="7" a="1"/>
  <c r="F63" i="7" s="1"/>
  <c r="H63" i="7"/>
  <c r="F11" i="7" a="1"/>
  <c r="F11" i="7" s="1"/>
  <c r="H11" i="7"/>
  <c r="I11" i="7"/>
  <c r="J11" i="7" s="1"/>
  <c r="E11" i="7" a="1"/>
  <c r="E11" i="7" s="1"/>
  <c r="G11" i="7" a="1"/>
  <c r="G11" i="7" s="1"/>
  <c r="F27" i="7" a="1"/>
  <c r="F27" i="7" s="1"/>
  <c r="H27" i="7"/>
  <c r="I27" i="7"/>
  <c r="E27" i="7" a="1"/>
  <c r="E27" i="7" s="1"/>
  <c r="G27" i="7" a="1"/>
  <c r="G27" i="7" s="1"/>
  <c r="J27" i="7"/>
  <c r="N27" i="7"/>
  <c r="F22" i="7" a="1"/>
  <c r="F22" i="7" s="1"/>
  <c r="H22" i="7"/>
  <c r="I22" i="7"/>
  <c r="N22" i="7"/>
  <c r="E22" i="7" a="1"/>
  <c r="E22" i="7" s="1"/>
  <c r="G22" i="7" a="1"/>
  <c r="G22" i="7" s="1"/>
  <c r="J22" i="7"/>
  <c r="E13" i="7" a="1"/>
  <c r="E13" i="7" s="1"/>
  <c r="G13" i="7" a="1"/>
  <c r="G13" i="7" s="1"/>
  <c r="J13" i="7"/>
  <c r="N13" i="7"/>
  <c r="F13" i="7" a="1"/>
  <c r="F13" i="7" s="1"/>
  <c r="H13" i="7"/>
  <c r="I13" i="7"/>
  <c r="E29" i="7" a="1"/>
  <c r="E29" i="7" s="1"/>
  <c r="G29" i="7" a="1"/>
  <c r="G29" i="7" s="1"/>
  <c r="J29" i="7"/>
  <c r="N29" i="7"/>
  <c r="F29" i="7" a="1"/>
  <c r="F29" i="7" s="1"/>
  <c r="H29" i="7"/>
  <c r="I29" i="7"/>
  <c r="F39" i="7" a="1"/>
  <c r="F39" i="7" s="1"/>
  <c r="H39" i="7"/>
  <c r="I39" i="7"/>
  <c r="E39" i="7" a="1"/>
  <c r="E39" i="7" s="1"/>
  <c r="G39" i="7" a="1"/>
  <c r="G39" i="7" s="1"/>
  <c r="J39" i="7"/>
  <c r="N39" i="7"/>
  <c r="I20" i="7"/>
  <c r="E20" i="7" a="1"/>
  <c r="E20" i="7" s="1"/>
  <c r="G20" i="7" a="1"/>
  <c r="G20" i="7" s="1"/>
  <c r="J20" i="7"/>
  <c r="N20" i="7"/>
  <c r="F20" i="7" a="1"/>
  <c r="F20" i="7" s="1"/>
  <c r="H20" i="7"/>
  <c r="F50" i="7" a="1"/>
  <c r="F50" i="7" s="1"/>
  <c r="H50" i="7"/>
  <c r="I50" i="7"/>
  <c r="N50" i="7"/>
  <c r="E50" i="7" a="1"/>
  <c r="E50" i="7" s="1"/>
  <c r="G50" i="7" a="1"/>
  <c r="G50" i="7" s="1"/>
  <c r="J50" i="7"/>
  <c r="E41" i="7" a="1"/>
  <c r="E41" i="7" s="1"/>
  <c r="G41" i="7" a="1"/>
  <c r="G41" i="7" s="1"/>
  <c r="J41" i="7"/>
  <c r="N41" i="7"/>
  <c r="F41" i="7" a="1"/>
  <c r="F41" i="7" s="1"/>
  <c r="H41" i="7"/>
  <c r="I41" i="7"/>
  <c r="I36" i="7"/>
  <c r="E36" i="7" a="1"/>
  <c r="E36" i="7" s="1"/>
  <c r="G36" i="7" a="1"/>
  <c r="G36" i="7" s="1"/>
  <c r="J36" i="7"/>
  <c r="N36" i="7"/>
  <c r="F36" i="7" a="1"/>
  <c r="F36" i="7" s="1"/>
  <c r="H36" i="7"/>
  <c r="F66" i="7" a="1"/>
  <c r="F66" i="7" s="1"/>
  <c r="H66" i="7"/>
  <c r="I66" i="7"/>
  <c r="E66" i="7" a="1"/>
  <c r="E66" i="7" s="1"/>
  <c r="G66" i="7" a="1"/>
  <c r="G66" i="7" s="1"/>
  <c r="J66" i="7"/>
  <c r="N66" i="7"/>
  <c r="F82" i="7" a="1"/>
  <c r="F82" i="7" s="1"/>
  <c r="H82" i="7"/>
  <c r="I82" i="7"/>
  <c r="E82" i="7" a="1"/>
  <c r="E82" i="7" s="1"/>
  <c r="G82" i="7" a="1"/>
  <c r="G82" i="7" s="1"/>
  <c r="J82" i="7"/>
  <c r="N82" i="7"/>
  <c r="F53" i="7" a="1"/>
  <c r="F53" i="7" s="1"/>
  <c r="H53" i="7"/>
  <c r="I53" i="7"/>
  <c r="J53" i="7"/>
  <c r="N53" i="7"/>
  <c r="E53" i="7" a="1"/>
  <c r="E53" i="7" s="1"/>
  <c r="G53" i="7" a="1"/>
  <c r="G53" i="7" s="1"/>
  <c r="F69" i="7" a="1"/>
  <c r="F69" i="7" s="1"/>
  <c r="H69" i="7"/>
  <c r="I69" i="7"/>
  <c r="J69" i="7"/>
  <c r="N69" i="7"/>
  <c r="E69" i="7" a="1"/>
  <c r="E69" i="7" s="1"/>
  <c r="G69" i="7" a="1"/>
  <c r="G69" i="7" s="1"/>
  <c r="F85" i="7" a="1"/>
  <c r="F85" i="7" s="1"/>
  <c r="H85" i="7"/>
  <c r="I85" i="7"/>
  <c r="J85" i="7"/>
  <c r="N85" i="7"/>
  <c r="E85" i="7" a="1"/>
  <c r="E85" i="7" s="1"/>
  <c r="G85" i="7" a="1"/>
  <c r="G85" i="7" s="1"/>
  <c r="E60" i="7" a="1"/>
  <c r="E60" i="7" s="1"/>
  <c r="G60" i="7" a="1"/>
  <c r="G60" i="7" s="1"/>
  <c r="J60" i="7"/>
  <c r="N60" i="7"/>
  <c r="F60" i="7" a="1"/>
  <c r="F60" i="7" s="1"/>
  <c r="H60" i="7"/>
  <c r="I60" i="7"/>
  <c r="E76" i="7" a="1"/>
  <c r="E76" i="7" s="1"/>
  <c r="G76" i="7" a="1"/>
  <c r="G76" i="7" s="1"/>
  <c r="J76" i="7"/>
  <c r="N76" i="7"/>
  <c r="F76" i="7" a="1"/>
  <c r="F76" i="7" s="1"/>
  <c r="H76" i="7"/>
  <c r="I76" i="7"/>
  <c r="E92" i="7" a="1"/>
  <c r="E92" i="7" s="1"/>
  <c r="F92" i="7" a="1"/>
  <c r="F92" i="7" s="1"/>
  <c r="H92" i="7"/>
  <c r="I92" i="7"/>
  <c r="G92" i="7" a="1"/>
  <c r="G92" i="7" s="1"/>
  <c r="J92" i="7"/>
  <c r="N92" i="7"/>
  <c r="F96" i="7" a="1"/>
  <c r="F96" i="7" s="1"/>
  <c r="H96" i="7"/>
  <c r="I96" i="7"/>
  <c r="E96" i="7" a="1"/>
  <c r="E96" i="7" s="1"/>
  <c r="G96" i="7" a="1"/>
  <c r="G96" i="7" s="1"/>
  <c r="J96" i="7"/>
  <c r="N96" i="7"/>
  <c r="F112" i="7" a="1"/>
  <c r="F112" i="7" s="1"/>
  <c r="H112" i="7"/>
  <c r="I112" i="7"/>
  <c r="E112" i="7" a="1"/>
  <c r="E112" i="7" s="1"/>
  <c r="G112" i="7" a="1"/>
  <c r="G112" i="7" s="1"/>
  <c r="J112" i="7"/>
  <c r="N112" i="7"/>
  <c r="I55" i="7"/>
  <c r="E55" i="7" a="1"/>
  <c r="E55" i="7" s="1"/>
  <c r="G55" i="7" a="1"/>
  <c r="G55" i="7" s="1"/>
  <c r="J55" i="7"/>
  <c r="N55" i="7"/>
  <c r="F55" i="7" a="1"/>
  <c r="F55" i="7" s="1"/>
  <c r="H55" i="7"/>
  <c r="F99" i="7" a="1"/>
  <c r="F99" i="7" s="1"/>
  <c r="H99" i="7"/>
  <c r="I99" i="7"/>
  <c r="E99" i="7" a="1"/>
  <c r="E99" i="7" s="1"/>
  <c r="N99" i="7"/>
  <c r="G99" i="7" a="1"/>
  <c r="G99" i="7" s="1"/>
  <c r="J99" i="7"/>
  <c r="F115" i="7" a="1"/>
  <c r="F115" i="7" s="1"/>
  <c r="H115" i="7"/>
  <c r="I115" i="7"/>
  <c r="E115" i="7" a="1"/>
  <c r="E115" i="7" s="1"/>
  <c r="G115" i="7" a="1"/>
  <c r="G115" i="7" s="1"/>
  <c r="N115" i="7"/>
  <c r="J115" i="7"/>
  <c r="I40" i="7"/>
  <c r="E40" i="7" a="1"/>
  <c r="E40" i="7" s="1"/>
  <c r="G40" i="7" a="1"/>
  <c r="G40" i="7" s="1"/>
  <c r="J40" i="7"/>
  <c r="N40" i="7"/>
  <c r="F40" i="7" a="1"/>
  <c r="F40" i="7" s="1"/>
  <c r="H40" i="7"/>
  <c r="E94" i="7" a="1"/>
  <c r="E94" i="7" s="1"/>
  <c r="G94" i="7" a="1"/>
  <c r="G94" i="7" s="1"/>
  <c r="J94" i="7"/>
  <c r="N94" i="7"/>
  <c r="F94" i="7" a="1"/>
  <c r="F94" i="7" s="1"/>
  <c r="H94" i="7"/>
  <c r="I94" i="7"/>
  <c r="E110" i="7" a="1"/>
  <c r="E110" i="7" s="1"/>
  <c r="G110" i="7" a="1"/>
  <c r="G110" i="7" s="1"/>
  <c r="J110" i="7"/>
  <c r="N110" i="7"/>
  <c r="F110" i="7" a="1"/>
  <c r="F110" i="7" s="1"/>
  <c r="H110" i="7"/>
  <c r="I110" i="7"/>
  <c r="E126" i="7" a="1"/>
  <c r="E126" i="7" s="1"/>
  <c r="G126" i="7" a="1"/>
  <c r="G126" i="7" s="1"/>
  <c r="J126" i="7"/>
  <c r="N126" i="7"/>
  <c r="F126" i="7" a="1"/>
  <c r="F126" i="7" s="1"/>
  <c r="H126" i="7"/>
  <c r="I126" i="7"/>
  <c r="I93" i="7"/>
  <c r="E93" i="7" a="1"/>
  <c r="E93" i="7" s="1"/>
  <c r="G93" i="7" a="1"/>
  <c r="G93" i="7" s="1"/>
  <c r="J93" i="7"/>
  <c r="N93" i="7"/>
  <c r="F93" i="7" a="1"/>
  <c r="F93" i="7" s="1"/>
  <c r="H93" i="7"/>
  <c r="I105" i="7"/>
  <c r="E105" i="7" a="1"/>
  <c r="E105" i="7" s="1"/>
  <c r="G105" i="7" a="1"/>
  <c r="G105" i="7" s="1"/>
  <c r="J105" i="7"/>
  <c r="N105" i="7"/>
  <c r="H105" i="7"/>
  <c r="F105" i="7" a="1"/>
  <c r="F105" i="7" s="1"/>
  <c r="I101" i="7"/>
  <c r="E101" i="7" a="1"/>
  <c r="E101" i="7" s="1"/>
  <c r="G101" i="7" a="1"/>
  <c r="G101" i="7" s="1"/>
  <c r="J101" i="7"/>
  <c r="N101" i="7"/>
  <c r="F101" i="7" a="1"/>
  <c r="F101" i="7" s="1"/>
  <c r="H101" i="7"/>
  <c r="F15" i="7" a="1"/>
  <c r="F15" i="7" s="1"/>
  <c r="H15" i="7"/>
  <c r="I15" i="7"/>
  <c r="E15" i="7" a="1"/>
  <c r="E15" i="7" s="1"/>
  <c r="G15" i="7" a="1"/>
  <c r="G15" i="7" s="1"/>
  <c r="J15" i="7"/>
  <c r="N15" i="7"/>
  <c r="F31" i="7" a="1"/>
  <c r="F31" i="7" s="1"/>
  <c r="H31" i="7"/>
  <c r="I31" i="7"/>
  <c r="E31" i="7" a="1"/>
  <c r="E31" i="7" s="1"/>
  <c r="G31" i="7" a="1"/>
  <c r="G31" i="7" s="1"/>
  <c r="J31" i="7"/>
  <c r="N31" i="7"/>
  <c r="F26" i="7" a="1"/>
  <c r="F26" i="7" s="1"/>
  <c r="H26" i="7"/>
  <c r="I26" i="7"/>
  <c r="E26" i="7" a="1"/>
  <c r="E26" i="7" s="1"/>
  <c r="G26" i="7" a="1"/>
  <c r="G26" i="7" s="1"/>
  <c r="J26" i="7"/>
  <c r="N26" i="7"/>
  <c r="E17" i="7" a="1"/>
  <c r="E17" i="7" s="1"/>
  <c r="G17" i="7" a="1"/>
  <c r="G17" i="7" s="1"/>
  <c r="J17" i="7"/>
  <c r="N17" i="7"/>
  <c r="F17" i="7" a="1"/>
  <c r="F17" i="7" s="1"/>
  <c r="H17" i="7"/>
  <c r="I17" i="7"/>
  <c r="E33" i="7" a="1"/>
  <c r="E33" i="7" s="1"/>
  <c r="G33" i="7" a="1"/>
  <c r="G33" i="7" s="1"/>
  <c r="J33" i="7"/>
  <c r="F33" i="7" a="1"/>
  <c r="F33" i="7" s="1"/>
  <c r="H33" i="7"/>
  <c r="I33" i="7"/>
  <c r="N33" i="7"/>
  <c r="F43" i="7" a="1"/>
  <c r="F43" i="7" s="1"/>
  <c r="H43" i="7"/>
  <c r="I43" i="7"/>
  <c r="E43" i="7" a="1"/>
  <c r="E43" i="7" s="1"/>
  <c r="G43" i="7" a="1"/>
  <c r="G43" i="7" s="1"/>
  <c r="J43" i="7"/>
  <c r="N43" i="7"/>
  <c r="F38" i="7" a="1"/>
  <c r="F38" i="7" s="1"/>
  <c r="H38" i="7"/>
  <c r="I38" i="7"/>
  <c r="E38" i="7" a="1"/>
  <c r="E38" i="7" s="1"/>
  <c r="G38" i="7" a="1"/>
  <c r="G38" i="7" s="1"/>
  <c r="J38" i="7"/>
  <c r="N38" i="7"/>
  <c r="I16" i="7"/>
  <c r="E16" i="7" a="1"/>
  <c r="E16" i="7" s="1"/>
  <c r="G16" i="7" a="1"/>
  <c r="G16" i="7" s="1"/>
  <c r="J16" i="7"/>
  <c r="N16" i="7"/>
  <c r="H16" i="7"/>
  <c r="F16" i="7" a="1"/>
  <c r="F16" i="7" s="1"/>
  <c r="E45" i="7" a="1"/>
  <c r="E45" i="7" s="1"/>
  <c r="G45" i="7" a="1"/>
  <c r="G45" i="7" s="1"/>
  <c r="J45" i="7"/>
  <c r="N45" i="7"/>
  <c r="F45" i="7" a="1"/>
  <c r="F45" i="7" s="1"/>
  <c r="H45" i="7"/>
  <c r="I45" i="7"/>
  <c r="F54" i="7" a="1"/>
  <c r="F54" i="7" s="1"/>
  <c r="H54" i="7"/>
  <c r="I54" i="7"/>
  <c r="E54" i="7" a="1"/>
  <c r="E54" i="7" s="1"/>
  <c r="G54" i="7" a="1"/>
  <c r="G54" i="7" s="1"/>
  <c r="J54" i="7"/>
  <c r="N54" i="7"/>
  <c r="F70" i="7" a="1"/>
  <c r="F70" i="7" s="1"/>
  <c r="H70" i="7"/>
  <c r="I70" i="7"/>
  <c r="E70" i="7" a="1"/>
  <c r="E70" i="7" s="1"/>
  <c r="G70" i="7" a="1"/>
  <c r="G70" i="7" s="1"/>
  <c r="J70" i="7"/>
  <c r="N70" i="7"/>
  <c r="F86" i="7" a="1"/>
  <c r="F86" i="7" s="1"/>
  <c r="H86" i="7"/>
  <c r="I86" i="7"/>
  <c r="E86" i="7" a="1"/>
  <c r="E86" i="7" s="1"/>
  <c r="G86" i="7" a="1"/>
  <c r="G86" i="7" s="1"/>
  <c r="J86" i="7"/>
  <c r="N86" i="7"/>
  <c r="F57" i="7" a="1"/>
  <c r="F57" i="7" s="1"/>
  <c r="H57" i="7"/>
  <c r="I57" i="7"/>
  <c r="N57" i="7"/>
  <c r="E57" i="7" a="1"/>
  <c r="E57" i="7" s="1"/>
  <c r="G57" i="7" a="1"/>
  <c r="G57" i="7" s="1"/>
  <c r="J57" i="7"/>
  <c r="F73" i="7" a="1"/>
  <c r="F73" i="7" s="1"/>
  <c r="H73" i="7"/>
  <c r="I73" i="7"/>
  <c r="N73" i="7"/>
  <c r="E73" i="7" a="1"/>
  <c r="E73" i="7" s="1"/>
  <c r="G73" i="7" a="1"/>
  <c r="G73" i="7" s="1"/>
  <c r="J73" i="7"/>
  <c r="F89" i="7" a="1"/>
  <c r="F89" i="7" s="1"/>
  <c r="H89" i="7"/>
  <c r="I89" i="7"/>
  <c r="N89" i="7"/>
  <c r="E89" i="7" a="1"/>
  <c r="E89" i="7" s="1"/>
  <c r="G89" i="7" a="1"/>
  <c r="G89" i="7" s="1"/>
  <c r="J89" i="7"/>
  <c r="E64" i="7" a="1"/>
  <c r="E64" i="7" s="1"/>
  <c r="G64" i="7" a="1"/>
  <c r="G64" i="7" s="1"/>
  <c r="J64" i="7"/>
  <c r="N64" i="7"/>
  <c r="F64" i="7" a="1"/>
  <c r="F64" i="7" s="1"/>
  <c r="H64" i="7"/>
  <c r="I64" i="7"/>
  <c r="E80" i="7" a="1"/>
  <c r="E80" i="7" s="1"/>
  <c r="G80" i="7" a="1"/>
  <c r="G80" i="7" s="1"/>
  <c r="J80" i="7"/>
  <c r="N80" i="7"/>
  <c r="F80" i="7" a="1"/>
  <c r="F80" i="7" s="1"/>
  <c r="H80" i="7"/>
  <c r="I80" i="7"/>
  <c r="I59" i="7"/>
  <c r="E59" i="7" a="1"/>
  <c r="E59" i="7" s="1"/>
  <c r="G59" i="7" a="1"/>
  <c r="G59" i="7" s="1"/>
  <c r="J59" i="7"/>
  <c r="N59" i="7"/>
  <c r="F59" i="7" a="1"/>
  <c r="F59" i="7" s="1"/>
  <c r="H59" i="7"/>
  <c r="F100" i="7" a="1"/>
  <c r="F100" i="7" s="1"/>
  <c r="H100" i="7"/>
  <c r="I100" i="7"/>
  <c r="E100" i="7" a="1"/>
  <c r="E100" i="7" s="1"/>
  <c r="G100" i="7" a="1"/>
  <c r="G100" i="7" s="1"/>
  <c r="J100" i="7"/>
  <c r="N100" i="7"/>
  <c r="F116" i="7" a="1"/>
  <c r="F116" i="7" s="1"/>
  <c r="H116" i="7"/>
  <c r="I116" i="7"/>
  <c r="E116" i="7" a="1"/>
  <c r="E116" i="7" s="1"/>
  <c r="G116" i="7" a="1"/>
  <c r="G116" i="7" s="1"/>
  <c r="J116" i="7"/>
  <c r="N116" i="7"/>
  <c r="I71" i="7"/>
  <c r="E71" i="7" a="1"/>
  <c r="E71" i="7" s="1"/>
  <c r="G71" i="7" a="1"/>
  <c r="G71" i="7" s="1"/>
  <c r="J71" i="7"/>
  <c r="N71" i="7"/>
  <c r="F71" i="7" a="1"/>
  <c r="F71" i="7" s="1"/>
  <c r="H71" i="7"/>
  <c r="F103" i="7" a="1"/>
  <c r="F103" i="7" s="1"/>
  <c r="H103" i="7"/>
  <c r="I103" i="7"/>
  <c r="G103" i="7" a="1"/>
  <c r="G103" i="7" s="1"/>
  <c r="J103" i="7"/>
  <c r="E103" i="7" a="1"/>
  <c r="E103" i="7" s="1"/>
  <c r="N103" i="7"/>
  <c r="F119" i="7" a="1"/>
  <c r="F119" i="7" s="1"/>
  <c r="H119" i="7"/>
  <c r="I119" i="7"/>
  <c r="G119" i="7" a="1"/>
  <c r="G119" i="7" s="1"/>
  <c r="E119" i="7" a="1"/>
  <c r="E119" i="7" s="1"/>
  <c r="J119" i="7"/>
  <c r="N119" i="7"/>
  <c r="E52" i="7" a="1"/>
  <c r="E52" i="7" s="1"/>
  <c r="G52" i="7" a="1"/>
  <c r="G52" i="7" s="1"/>
  <c r="J52" i="7"/>
  <c r="N52" i="7"/>
  <c r="F52" i="7" a="1"/>
  <c r="F52" i="7" s="1"/>
  <c r="H52" i="7"/>
  <c r="I52" i="7"/>
  <c r="E98" i="7" a="1"/>
  <c r="E98" i="7" s="1"/>
  <c r="G98" i="7" a="1"/>
  <c r="G98" i="7" s="1"/>
  <c r="J98" i="7"/>
  <c r="N98" i="7"/>
  <c r="F98" i="7" a="1"/>
  <c r="F98" i="7" s="1"/>
  <c r="H98" i="7"/>
  <c r="I98" i="7"/>
  <c r="E114" i="7" a="1"/>
  <c r="E114" i="7" s="1"/>
  <c r="G114" i="7" a="1"/>
  <c r="G114" i="7" s="1"/>
  <c r="J114" i="7"/>
  <c r="N114" i="7"/>
  <c r="F114" i="7" a="1"/>
  <c r="F114" i="7" s="1"/>
  <c r="H114" i="7"/>
  <c r="I114" i="7"/>
  <c r="I28" i="7"/>
  <c r="E28" i="7" a="1"/>
  <c r="E28" i="7" s="1"/>
  <c r="G28" i="7" a="1"/>
  <c r="G28" i="7" s="1"/>
  <c r="J28" i="7"/>
  <c r="N28" i="7"/>
  <c r="F28" i="7" a="1"/>
  <c r="F28" i="7" s="1"/>
  <c r="H28" i="7"/>
  <c r="I109" i="7"/>
  <c r="E109" i="7" a="1"/>
  <c r="E109" i="7" s="1"/>
  <c r="G109" i="7" a="1"/>
  <c r="G109" i="7" s="1"/>
  <c r="J109" i="7"/>
  <c r="N109" i="7"/>
  <c r="H109" i="7"/>
  <c r="F109" i="7" a="1"/>
  <c r="F109" i="7" s="1"/>
  <c r="I121" i="7"/>
  <c r="E121" i="7" a="1"/>
  <c r="E121" i="7" s="1"/>
  <c r="G121" i="7" a="1"/>
  <c r="G121" i="7" s="1"/>
  <c r="J121" i="7"/>
  <c r="N121" i="7"/>
  <c r="H121" i="7"/>
  <c r="F121" i="7" a="1"/>
  <c r="F121" i="7" s="1"/>
  <c r="I117" i="7"/>
  <c r="E117" i="7" a="1"/>
  <c r="E117" i="7" s="1"/>
  <c r="G117" i="7" a="1"/>
  <c r="G117" i="7" s="1"/>
  <c r="J117" i="7"/>
  <c r="N117" i="7"/>
  <c r="F117" i="7" a="1"/>
  <c r="F117" i="7" s="1"/>
  <c r="H117" i="7"/>
  <c r="F19" i="7" a="1"/>
  <c r="F19" i="7" s="1"/>
  <c r="H19" i="7"/>
  <c r="I19" i="7"/>
  <c r="E19" i="7" a="1"/>
  <c r="E19" i="7" s="1"/>
  <c r="G19" i="7" a="1"/>
  <c r="G19" i="7" s="1"/>
  <c r="J19" i="7"/>
  <c r="N19" i="7"/>
  <c r="F14" i="7" a="1"/>
  <c r="F14" i="7" s="1"/>
  <c r="H14" i="7"/>
  <c r="I14" i="7"/>
  <c r="G14" i="7" a="1"/>
  <c r="G14" i="7" s="1"/>
  <c r="J14" i="7"/>
  <c r="N14" i="7"/>
  <c r="E14" i="7" a="1"/>
  <c r="E14" i="7" s="1"/>
  <c r="F30" i="7" a="1"/>
  <c r="F30" i="7" s="1"/>
  <c r="H30" i="7"/>
  <c r="I30" i="7"/>
  <c r="G30" i="7" a="1"/>
  <c r="G30" i="7" s="1"/>
  <c r="J30" i="7"/>
  <c r="N30" i="7"/>
  <c r="E30" i="7" a="1"/>
  <c r="E30" i="7" s="1"/>
  <c r="E21" i="7" a="1"/>
  <c r="E21" i="7" s="1"/>
  <c r="G21" i="7" a="1"/>
  <c r="G21" i="7" s="1"/>
  <c r="J21" i="7"/>
  <c r="N21" i="7"/>
  <c r="F21" i="7" a="1"/>
  <c r="F21" i="7" s="1"/>
  <c r="H21" i="7"/>
  <c r="I21" i="7"/>
  <c r="I24" i="7"/>
  <c r="E24" i="7" a="1"/>
  <c r="E24" i="7" s="1"/>
  <c r="G24" i="7" a="1"/>
  <c r="G24" i="7" s="1"/>
  <c r="J24" i="7"/>
  <c r="N24" i="7"/>
  <c r="F24" i="7" a="1"/>
  <c r="F24" i="7" s="1"/>
  <c r="H24" i="7"/>
  <c r="F47" i="7" a="1"/>
  <c r="F47" i="7" s="1"/>
  <c r="H47" i="7"/>
  <c r="I47" i="7"/>
  <c r="E47" i="7" a="1"/>
  <c r="E47" i="7" s="1"/>
  <c r="G47" i="7" a="1"/>
  <c r="G47" i="7" s="1"/>
  <c r="J47" i="7"/>
  <c r="N47" i="7"/>
  <c r="F42" i="7" a="1"/>
  <c r="F42" i="7" s="1"/>
  <c r="H42" i="7"/>
  <c r="I42" i="7"/>
  <c r="G42" i="7" a="1"/>
  <c r="G42" i="7" s="1"/>
  <c r="J42" i="7"/>
  <c r="N42" i="7"/>
  <c r="E42" i="7" a="1"/>
  <c r="E42" i="7" s="1"/>
  <c r="I32" i="7"/>
  <c r="E32" i="7" a="1"/>
  <c r="E32" i="7" s="1"/>
  <c r="G32" i="7" a="1"/>
  <c r="G32" i="7" s="1"/>
  <c r="J32" i="7"/>
  <c r="N32" i="7"/>
  <c r="H32" i="7"/>
  <c r="F32" i="7" a="1"/>
  <c r="F32" i="7" s="1"/>
  <c r="E49" i="7" a="1"/>
  <c r="E49" i="7" s="1"/>
  <c r="G49" i="7" a="1"/>
  <c r="G49" i="7" s="1"/>
  <c r="J49" i="7"/>
  <c r="N49" i="7"/>
  <c r="F49" i="7" a="1"/>
  <c r="F49" i="7" s="1"/>
  <c r="H49" i="7"/>
  <c r="I49" i="7"/>
  <c r="F58" i="7" a="1"/>
  <c r="F58" i="7" s="1"/>
  <c r="H58" i="7"/>
  <c r="I58" i="7"/>
  <c r="E58" i="7" a="1"/>
  <c r="E58" i="7" s="1"/>
  <c r="G58" i="7" a="1"/>
  <c r="G58" i="7" s="1"/>
  <c r="J58" i="7"/>
  <c r="N58" i="7"/>
  <c r="F74" i="7" a="1"/>
  <c r="F74" i="7" s="1"/>
  <c r="H74" i="7"/>
  <c r="I74" i="7"/>
  <c r="E74" i="7" a="1"/>
  <c r="E74" i="7" s="1"/>
  <c r="G74" i="7" a="1"/>
  <c r="G74" i="7" s="1"/>
  <c r="J74" i="7"/>
  <c r="N74" i="7"/>
  <c r="F90" i="7" a="1"/>
  <c r="F90" i="7" s="1"/>
  <c r="H90" i="7"/>
  <c r="I90" i="7"/>
  <c r="E90" i="7" a="1"/>
  <c r="E90" i="7" s="1"/>
  <c r="G90" i="7" a="1"/>
  <c r="G90" i="7" s="1"/>
  <c r="J90" i="7"/>
  <c r="N90" i="7"/>
  <c r="F61" i="7" a="1"/>
  <c r="F61" i="7" s="1"/>
  <c r="H61" i="7"/>
  <c r="I61" i="7"/>
  <c r="E61" i="7" a="1"/>
  <c r="E61" i="7" s="1"/>
  <c r="G61" i="7" a="1"/>
  <c r="G61" i="7" s="1"/>
  <c r="J61" i="7"/>
  <c r="N61" i="7"/>
  <c r="F77" i="7" a="1"/>
  <c r="F77" i="7" s="1"/>
  <c r="H77" i="7"/>
  <c r="I77" i="7"/>
  <c r="E77" i="7" a="1"/>
  <c r="E77" i="7" s="1"/>
  <c r="G77" i="7" a="1"/>
  <c r="G77" i="7" s="1"/>
  <c r="J77" i="7"/>
  <c r="N77" i="7"/>
  <c r="I44" i="7"/>
  <c r="E44" i="7" a="1"/>
  <c r="E44" i="7" s="1"/>
  <c r="G44" i="7" a="1"/>
  <c r="G44" i="7" s="1"/>
  <c r="J44" i="7"/>
  <c r="N44" i="7"/>
  <c r="H44" i="7"/>
  <c r="F44" i="7" a="1"/>
  <c r="F44" i="7" s="1"/>
  <c r="E68" i="7" a="1"/>
  <c r="E68" i="7" s="1"/>
  <c r="G68" i="7" a="1"/>
  <c r="G68" i="7" s="1"/>
  <c r="J68" i="7"/>
  <c r="N68" i="7"/>
  <c r="F68" i="7" a="1"/>
  <c r="F68" i="7" s="1"/>
  <c r="H68" i="7"/>
  <c r="I68" i="7"/>
  <c r="E84" i="7" a="1"/>
  <c r="E84" i="7" s="1"/>
  <c r="G84" i="7" a="1"/>
  <c r="G84" i="7" s="1"/>
  <c r="J84" i="7"/>
  <c r="N84" i="7"/>
  <c r="F84" i="7" a="1"/>
  <c r="F84" i="7" s="1"/>
  <c r="H84" i="7"/>
  <c r="I84" i="7"/>
  <c r="I75" i="7"/>
  <c r="E75" i="7" a="1"/>
  <c r="E75" i="7" s="1"/>
  <c r="G75" i="7" a="1"/>
  <c r="G75" i="7" s="1"/>
  <c r="J75" i="7"/>
  <c r="N75" i="7"/>
  <c r="F75" i="7" a="1"/>
  <c r="F75" i="7" s="1"/>
  <c r="H75" i="7"/>
  <c r="F104" i="7" a="1"/>
  <c r="F104" i="7" s="1"/>
  <c r="H104" i="7"/>
  <c r="I104" i="7"/>
  <c r="E104" i="7" a="1"/>
  <c r="E104" i="7" s="1"/>
  <c r="G104" i="7" a="1"/>
  <c r="G104" i="7" s="1"/>
  <c r="J104" i="7"/>
  <c r="N104" i="7"/>
  <c r="F120" i="7" a="1"/>
  <c r="F120" i="7" s="1"/>
  <c r="H120" i="7"/>
  <c r="I120" i="7"/>
  <c r="E120" i="7" a="1"/>
  <c r="E120" i="7" s="1"/>
  <c r="G120" i="7" a="1"/>
  <c r="G120" i="7" s="1"/>
  <c r="J120" i="7"/>
  <c r="N120" i="7"/>
  <c r="I87" i="7"/>
  <c r="E87" i="7" a="1"/>
  <c r="E87" i="7" s="1"/>
  <c r="G87" i="7" a="1"/>
  <c r="G87" i="7" s="1"/>
  <c r="J87" i="7"/>
  <c r="N87" i="7"/>
  <c r="F87" i="7" a="1"/>
  <c r="F87" i="7" s="1"/>
  <c r="H87" i="7"/>
  <c r="F107" i="7" a="1"/>
  <c r="F107" i="7" s="1"/>
  <c r="H107" i="7"/>
  <c r="I107" i="7"/>
  <c r="J107" i="7"/>
  <c r="N107" i="7"/>
  <c r="E107" i="7" a="1"/>
  <c r="E107" i="7" s="1"/>
  <c r="G107" i="7" a="1"/>
  <c r="G107" i="7" s="1"/>
  <c r="F123" i="7" a="1"/>
  <c r="F123" i="7" s="1"/>
  <c r="H123" i="7"/>
  <c r="I123" i="7"/>
  <c r="J123" i="7"/>
  <c r="N123" i="7"/>
  <c r="G123" i="7" a="1"/>
  <c r="G123" i="7" s="1"/>
  <c r="E123" i="7" a="1"/>
  <c r="E123" i="7" s="1"/>
  <c r="I67" i="7"/>
  <c r="E67" i="7" a="1"/>
  <c r="E67" i="7" s="1"/>
  <c r="G67" i="7" a="1"/>
  <c r="G67" i="7" s="1"/>
  <c r="J67" i="7"/>
  <c r="N67" i="7"/>
  <c r="H67" i="7"/>
  <c r="F67" i="7" a="1"/>
  <c r="F67" i="7" s="1"/>
  <c r="E102" i="7" a="1"/>
  <c r="E102" i="7" s="1"/>
  <c r="G102" i="7" a="1"/>
  <c r="G102" i="7" s="1"/>
  <c r="J102" i="7"/>
  <c r="N102" i="7"/>
  <c r="F102" i="7" a="1"/>
  <c r="F102" i="7" s="1"/>
  <c r="H102" i="7"/>
  <c r="I102" i="7"/>
  <c r="E118" i="7" a="1"/>
  <c r="E118" i="7" s="1"/>
  <c r="G118" i="7" a="1"/>
  <c r="G118" i="7" s="1"/>
  <c r="J118" i="7"/>
  <c r="N118" i="7"/>
  <c r="F118" i="7" a="1"/>
  <c r="F118" i="7" s="1"/>
  <c r="H118" i="7"/>
  <c r="I118" i="7"/>
  <c r="I97" i="7"/>
  <c r="E97" i="7" a="1"/>
  <c r="E97" i="7" s="1"/>
  <c r="G97" i="7" a="1"/>
  <c r="G97" i="7" s="1"/>
  <c r="J97" i="7"/>
  <c r="N97" i="7"/>
  <c r="F97" i="7" a="1"/>
  <c r="F97" i="7" s="1"/>
  <c r="H97" i="7"/>
  <c r="I125" i="7"/>
  <c r="E125" i="7" a="1"/>
  <c r="E125" i="7" s="1"/>
  <c r="G125" i="7" a="1"/>
  <c r="G125" i="7" s="1"/>
  <c r="J125" i="7"/>
  <c r="N125" i="7"/>
  <c r="H125" i="7"/>
  <c r="F125" i="7" a="1"/>
  <c r="F125" i="7" s="1"/>
  <c r="E129" i="7" a="1"/>
  <c r="E129" i="7" s="1"/>
  <c r="G129" i="7" a="1"/>
  <c r="G129" i="7" s="1"/>
  <c r="J129" i="7"/>
  <c r="N129" i="7"/>
  <c r="F129" i="7" a="1"/>
  <c r="F129" i="7" s="1"/>
  <c r="H129" i="7"/>
  <c r="I129" i="7"/>
  <c r="I128" i="7"/>
  <c r="J128" i="7"/>
  <c r="F128" i="7" a="1"/>
  <c r="F128" i="7" s="1"/>
  <c r="E128" i="7" a="1"/>
  <c r="E128" i="7" s="1"/>
  <c r="G128" i="7" a="1"/>
  <c r="G128" i="7" s="1"/>
  <c r="N128" i="7"/>
  <c r="H128" i="7"/>
  <c r="G53" i="6"/>
  <c r="E53" i="6"/>
  <c r="F53" i="6"/>
  <c r="E114" i="6"/>
  <c r="F114" i="6"/>
  <c r="G114" i="6"/>
  <c r="G54" i="6"/>
  <c r="E54" i="6"/>
  <c r="F54" i="6"/>
  <c r="G58" i="6"/>
  <c r="E58" i="6"/>
  <c r="F58" i="6"/>
  <c r="G62" i="6"/>
  <c r="E62" i="6"/>
  <c r="F62" i="6"/>
  <c r="G66" i="6"/>
  <c r="E66" i="6"/>
  <c r="F66" i="6"/>
  <c r="G70" i="6"/>
  <c r="E70" i="6"/>
  <c r="F70" i="6"/>
  <c r="G74" i="6"/>
  <c r="E74" i="6"/>
  <c r="F74" i="6"/>
  <c r="G78" i="6"/>
  <c r="E78" i="6"/>
  <c r="F78" i="6"/>
  <c r="G82" i="6"/>
  <c r="E82" i="6"/>
  <c r="F82" i="6"/>
  <c r="E92" i="6"/>
  <c r="F92" i="6"/>
  <c r="G92" i="6"/>
  <c r="E100" i="6"/>
  <c r="G100" i="6"/>
  <c r="F100" i="6"/>
  <c r="E108" i="6"/>
  <c r="F108" i="6"/>
  <c r="G108" i="6"/>
  <c r="E83" i="6"/>
  <c r="F83" i="6"/>
  <c r="G83" i="6"/>
  <c r="F87" i="6"/>
  <c r="G87" i="6"/>
  <c r="E87" i="6"/>
  <c r="F95" i="6"/>
  <c r="G95" i="6"/>
  <c r="E95" i="6"/>
  <c r="F103" i="6"/>
  <c r="G103" i="6"/>
  <c r="E103" i="6"/>
  <c r="F111" i="6"/>
  <c r="G111" i="6"/>
  <c r="E111" i="6"/>
  <c r="E115" i="6"/>
  <c r="F115" i="6"/>
  <c r="G115" i="6"/>
  <c r="G61" i="6"/>
  <c r="E61" i="6"/>
  <c r="F61" i="6"/>
  <c r="G65" i="6"/>
  <c r="E65" i="6"/>
  <c r="F65" i="6"/>
  <c r="G69" i="6"/>
  <c r="E69" i="6"/>
  <c r="F69" i="6"/>
  <c r="G73" i="6"/>
  <c r="E73" i="6"/>
  <c r="F73" i="6"/>
  <c r="G77" i="6"/>
  <c r="E77" i="6"/>
  <c r="F77" i="6"/>
  <c r="G80" i="6"/>
  <c r="E80" i="6"/>
  <c r="F80" i="6"/>
  <c r="E90" i="6"/>
  <c r="G90" i="6"/>
  <c r="F90" i="6"/>
  <c r="E98" i="6"/>
  <c r="F98" i="6"/>
  <c r="G98" i="6"/>
  <c r="E106" i="6"/>
  <c r="G106" i="6"/>
  <c r="F106" i="6"/>
  <c r="E81" i="6"/>
  <c r="F81" i="6"/>
  <c r="G81" i="6"/>
  <c r="E120" i="6"/>
  <c r="F120" i="6"/>
  <c r="G120" i="6"/>
  <c r="F93" i="6"/>
  <c r="G93" i="6"/>
  <c r="E93" i="6"/>
  <c r="F101" i="6"/>
  <c r="G101" i="6"/>
  <c r="E101" i="6"/>
  <c r="G51" i="6"/>
  <c r="E51" i="6"/>
  <c r="F51" i="6"/>
  <c r="G55" i="6"/>
  <c r="E55" i="6"/>
  <c r="F55" i="6"/>
  <c r="G59" i="6"/>
  <c r="E59" i="6"/>
  <c r="F59" i="6"/>
  <c r="G63" i="6"/>
  <c r="E63" i="6"/>
  <c r="F63" i="6"/>
  <c r="G67" i="6"/>
  <c r="E67" i="6"/>
  <c r="F67" i="6"/>
  <c r="G71" i="6"/>
  <c r="E71" i="6"/>
  <c r="F71" i="6"/>
  <c r="G75" i="6"/>
  <c r="E75" i="6"/>
  <c r="F75" i="6"/>
  <c r="G84" i="6"/>
  <c r="E84" i="6"/>
  <c r="F84" i="6"/>
  <c r="E86" i="6"/>
  <c r="G86" i="6"/>
  <c r="F86" i="6"/>
  <c r="E94" i="6"/>
  <c r="G94" i="6"/>
  <c r="F94" i="6"/>
  <c r="E102" i="6"/>
  <c r="G102" i="6"/>
  <c r="F102" i="6"/>
  <c r="G110" i="6"/>
  <c r="E110" i="6"/>
  <c r="F110" i="6"/>
  <c r="E117" i="6"/>
  <c r="F117" i="6"/>
  <c r="G117" i="6"/>
  <c r="F89" i="6"/>
  <c r="G89" i="6"/>
  <c r="E89" i="6"/>
  <c r="F97" i="6"/>
  <c r="G97" i="6"/>
  <c r="E97" i="6"/>
  <c r="F105" i="6"/>
  <c r="E105" i="6"/>
  <c r="G105" i="6"/>
  <c r="E112" i="6"/>
  <c r="F112" i="6"/>
  <c r="G112" i="6"/>
  <c r="E116" i="6"/>
  <c r="F116" i="6"/>
  <c r="G116" i="6"/>
  <c r="G57" i="6"/>
  <c r="E57" i="6"/>
  <c r="F57" i="6"/>
  <c r="F109" i="6"/>
  <c r="G109" i="6"/>
  <c r="E109" i="6"/>
  <c r="G52" i="6"/>
  <c r="E52" i="6"/>
  <c r="F52" i="6"/>
  <c r="G56" i="6"/>
  <c r="E56" i="6"/>
  <c r="F56" i="6"/>
  <c r="G60" i="6"/>
  <c r="E60" i="6"/>
  <c r="F60" i="6"/>
  <c r="G64" i="6"/>
  <c r="E64" i="6"/>
  <c r="F64" i="6"/>
  <c r="G68" i="6"/>
  <c r="E68" i="6"/>
  <c r="F68" i="6"/>
  <c r="G72" i="6"/>
  <c r="E72" i="6"/>
  <c r="F72" i="6"/>
  <c r="G76" i="6"/>
  <c r="E76" i="6"/>
  <c r="F76" i="6"/>
  <c r="G85" i="6"/>
  <c r="E85" i="6"/>
  <c r="F85" i="6"/>
  <c r="E88" i="6"/>
  <c r="G88" i="6"/>
  <c r="F88" i="6"/>
  <c r="E96" i="6"/>
  <c r="G96" i="6"/>
  <c r="F96" i="6"/>
  <c r="E104" i="6"/>
  <c r="F104" i="6"/>
  <c r="G104" i="6"/>
  <c r="E79" i="6"/>
  <c r="F79" i="6"/>
  <c r="G79" i="6"/>
  <c r="E119" i="6"/>
  <c r="F119" i="6"/>
  <c r="G119" i="6"/>
  <c r="F91" i="6"/>
  <c r="G91" i="6"/>
  <c r="E91" i="6"/>
  <c r="F99" i="6"/>
  <c r="G99" i="6"/>
  <c r="E99" i="6"/>
  <c r="F107" i="6"/>
  <c r="G107" i="6"/>
  <c r="E107" i="6"/>
  <c r="E113" i="6"/>
  <c r="F113" i="6"/>
  <c r="G113" i="6"/>
  <c r="E118" i="6"/>
  <c r="F118" i="6"/>
  <c r="G118" i="6"/>
  <c r="D10" i="7"/>
  <c r="K22" i="6" a="1"/>
  <c r="K22" i="6" s="1"/>
  <c r="L22" i="6" a="1"/>
  <c r="L22" i="6" s="1"/>
  <c r="M22" i="6" a="1"/>
  <c r="M22" i="6" s="1"/>
  <c r="N22" i="6" a="1"/>
  <c r="N22" i="6" s="1"/>
  <c r="O22" i="6" a="1"/>
  <c r="O22" i="6" s="1"/>
  <c r="P22" i="6" a="1"/>
  <c r="P22" i="6" s="1"/>
  <c r="Q22" i="6" a="1"/>
  <c r="Q22" i="6" s="1"/>
  <c r="R22" i="6" a="1"/>
  <c r="R22" i="6" s="1"/>
  <c r="S22" i="6" a="1"/>
  <c r="S22" i="6" s="1"/>
  <c r="K23" i="6" a="1"/>
  <c r="K23" i="6" s="1"/>
  <c r="L23" i="6" a="1"/>
  <c r="L23" i="6" s="1"/>
  <c r="M23" i="6" a="1"/>
  <c r="M23" i="6" s="1"/>
  <c r="N23" i="6" a="1"/>
  <c r="N23" i="6" s="1"/>
  <c r="O23" i="6" a="1"/>
  <c r="O23" i="6" s="1"/>
  <c r="P23" i="6" a="1"/>
  <c r="P23" i="6" s="1"/>
  <c r="Q23" i="6" a="1"/>
  <c r="Q23" i="6" s="1"/>
  <c r="R23" i="6" a="1"/>
  <c r="R23" i="6" s="1"/>
  <c r="S23" i="6" a="1"/>
  <c r="S23" i="6" s="1"/>
  <c r="K24" i="6" a="1"/>
  <c r="K24" i="6" s="1"/>
  <c r="L24" i="6" a="1"/>
  <c r="L24" i="6" s="1"/>
  <c r="M24" i="6" a="1"/>
  <c r="M24" i="6" s="1"/>
  <c r="N24" i="6" a="1"/>
  <c r="N24" i="6" s="1"/>
  <c r="O24" i="6" a="1"/>
  <c r="O24" i="6" s="1"/>
  <c r="P24" i="6" a="1"/>
  <c r="P24" i="6" s="1"/>
  <c r="Q24" i="6" a="1"/>
  <c r="Q24" i="6" s="1"/>
  <c r="R24" i="6" a="1"/>
  <c r="R24" i="6" s="1"/>
  <c r="S24" i="6" a="1"/>
  <c r="S24" i="6" s="1"/>
  <c r="K25" i="6" a="1"/>
  <c r="K25" i="6" s="1"/>
  <c r="L25" i="6" a="1"/>
  <c r="L25" i="6" s="1"/>
  <c r="M25" i="6" a="1"/>
  <c r="M25" i="6" s="1"/>
  <c r="N25" i="6" a="1"/>
  <c r="N25" i="6" s="1"/>
  <c r="O25" i="6" a="1"/>
  <c r="O25" i="6" s="1"/>
  <c r="P25" i="6" a="1"/>
  <c r="P25" i="6" s="1"/>
  <c r="Q25" i="6" a="1"/>
  <c r="Q25" i="6" s="1"/>
  <c r="R25" i="6" a="1"/>
  <c r="R25" i="6" s="1"/>
  <c r="S25" i="6" a="1"/>
  <c r="S25" i="6" s="1"/>
  <c r="K26" i="6" a="1"/>
  <c r="K26" i="6" s="1"/>
  <c r="L26" i="6" a="1"/>
  <c r="L26" i="6" s="1"/>
  <c r="M26" i="6" a="1"/>
  <c r="M26" i="6" s="1"/>
  <c r="N26" i="6" a="1"/>
  <c r="N26" i="6" s="1"/>
  <c r="O26" i="6" a="1"/>
  <c r="O26" i="6" s="1"/>
  <c r="P26" i="6" a="1"/>
  <c r="P26" i="6" s="1"/>
  <c r="Q26" i="6" a="1"/>
  <c r="Q26" i="6" s="1"/>
  <c r="R26" i="6" a="1"/>
  <c r="R26" i="6" s="1"/>
  <c r="S26" i="6" a="1"/>
  <c r="S26" i="6" s="1"/>
  <c r="K27" i="6" a="1"/>
  <c r="K27" i="6" s="1"/>
  <c r="L27" i="6" a="1"/>
  <c r="L27" i="6" s="1"/>
  <c r="M27" i="6" a="1"/>
  <c r="M27" i="6" s="1"/>
  <c r="N27" i="6" a="1"/>
  <c r="N27" i="6" s="1"/>
  <c r="O27" i="6" a="1"/>
  <c r="O27" i="6" s="1"/>
  <c r="P27" i="6" a="1"/>
  <c r="P27" i="6" s="1"/>
  <c r="Q27" i="6" a="1"/>
  <c r="Q27" i="6" s="1"/>
  <c r="R27" i="6" a="1"/>
  <c r="R27" i="6" s="1"/>
  <c r="S27" i="6" a="1"/>
  <c r="S27" i="6" s="1"/>
  <c r="K28" i="6" a="1"/>
  <c r="K28" i="6" s="1"/>
  <c r="L28" i="6" a="1"/>
  <c r="L28" i="6" s="1"/>
  <c r="M28" i="6" a="1"/>
  <c r="M28" i="6" s="1"/>
  <c r="N28" i="6" a="1"/>
  <c r="N28" i="6" s="1"/>
  <c r="O28" i="6" a="1"/>
  <c r="O28" i="6" s="1"/>
  <c r="P28" i="6" a="1"/>
  <c r="P28" i="6" s="1"/>
  <c r="Q28" i="6" a="1"/>
  <c r="Q28" i="6" s="1"/>
  <c r="R28" i="6" a="1"/>
  <c r="R28" i="6" s="1"/>
  <c r="S28" i="6" a="1"/>
  <c r="S28" i="6" s="1"/>
  <c r="K29" i="6" a="1"/>
  <c r="K29" i="6" s="1"/>
  <c r="L29" i="6" a="1"/>
  <c r="L29" i="6" s="1"/>
  <c r="M29" i="6" a="1"/>
  <c r="M29" i="6" s="1"/>
  <c r="N29" i="6" a="1"/>
  <c r="N29" i="6" s="1"/>
  <c r="O29" i="6" a="1"/>
  <c r="O29" i="6" s="1"/>
  <c r="P29" i="6" a="1"/>
  <c r="P29" i="6" s="1"/>
  <c r="Q29" i="6" a="1"/>
  <c r="Q29" i="6" s="1"/>
  <c r="R29" i="6" a="1"/>
  <c r="R29" i="6" s="1"/>
  <c r="S29" i="6" a="1"/>
  <c r="S29" i="6" s="1"/>
  <c r="K30" i="6" a="1"/>
  <c r="K30" i="6" s="1"/>
  <c r="L30" i="6" a="1"/>
  <c r="L30" i="6" s="1"/>
  <c r="M30" i="6" a="1"/>
  <c r="M30" i="6" s="1"/>
  <c r="N30" i="6" a="1"/>
  <c r="N30" i="6" s="1"/>
  <c r="O30" i="6" a="1"/>
  <c r="O30" i="6" s="1"/>
  <c r="P30" i="6" a="1"/>
  <c r="P30" i="6" s="1"/>
  <c r="Q30" i="6" a="1"/>
  <c r="Q30" i="6" s="1"/>
  <c r="R30" i="6" a="1"/>
  <c r="R30" i="6" s="1"/>
  <c r="S30" i="6" a="1"/>
  <c r="S30" i="6" s="1"/>
  <c r="K31" i="6" a="1"/>
  <c r="K31" i="6" s="1"/>
  <c r="L31" i="6" a="1"/>
  <c r="L31" i="6" s="1"/>
  <c r="M31" i="6" a="1"/>
  <c r="M31" i="6" s="1"/>
  <c r="N31" i="6" a="1"/>
  <c r="N31" i="6" s="1"/>
  <c r="O31" i="6" a="1"/>
  <c r="O31" i="6" s="1"/>
  <c r="P31" i="6" a="1"/>
  <c r="P31" i="6" s="1"/>
  <c r="Q31" i="6" a="1"/>
  <c r="Q31" i="6" s="1"/>
  <c r="R31" i="6" a="1"/>
  <c r="R31" i="6" s="1"/>
  <c r="S31" i="6" a="1"/>
  <c r="S31" i="6" s="1"/>
  <c r="K32" i="6" a="1"/>
  <c r="K32" i="6" s="1"/>
  <c r="L32" i="6" a="1"/>
  <c r="L32" i="6" s="1"/>
  <c r="M32" i="6" a="1"/>
  <c r="M32" i="6" s="1"/>
  <c r="N32" i="6" a="1"/>
  <c r="N32" i="6" s="1"/>
  <c r="O32" i="6" a="1"/>
  <c r="O32" i="6" s="1"/>
  <c r="P32" i="6" a="1"/>
  <c r="P32" i="6" s="1"/>
  <c r="Q32" i="6" a="1"/>
  <c r="Q32" i="6" s="1"/>
  <c r="R32" i="6" a="1"/>
  <c r="R32" i="6" s="1"/>
  <c r="S32" i="6" a="1"/>
  <c r="S32" i="6" s="1"/>
  <c r="K33" i="6" a="1"/>
  <c r="K33" i="6" s="1"/>
  <c r="L33" i="6" a="1"/>
  <c r="L33" i="6" s="1"/>
  <c r="M33" i="6" a="1"/>
  <c r="M33" i="6" s="1"/>
  <c r="N33" i="6" a="1"/>
  <c r="N33" i="6" s="1"/>
  <c r="O33" i="6" a="1"/>
  <c r="O33" i="6" s="1"/>
  <c r="P33" i="6" a="1"/>
  <c r="P33" i="6" s="1"/>
  <c r="Q33" i="6" a="1"/>
  <c r="Q33" i="6" s="1"/>
  <c r="R33" i="6" a="1"/>
  <c r="R33" i="6" s="1"/>
  <c r="S33" i="6" a="1"/>
  <c r="S33" i="6" s="1"/>
  <c r="K34" i="6" a="1"/>
  <c r="K34" i="6" s="1"/>
  <c r="L34" i="6" a="1"/>
  <c r="L34" i="6" s="1"/>
  <c r="M34" i="6" a="1"/>
  <c r="M34" i="6" s="1"/>
  <c r="N34" i="6" a="1"/>
  <c r="N34" i="6" s="1"/>
  <c r="O34" i="6" a="1"/>
  <c r="O34" i="6" s="1"/>
  <c r="P34" i="6" a="1"/>
  <c r="P34" i="6" s="1"/>
  <c r="Q34" i="6" a="1"/>
  <c r="Q34" i="6" s="1"/>
  <c r="R34" i="6" a="1"/>
  <c r="R34" i="6" s="1"/>
  <c r="S34" i="6" a="1"/>
  <c r="S34" i="6" s="1"/>
  <c r="K35" i="6" a="1"/>
  <c r="K35" i="6" s="1"/>
  <c r="L35" i="6" a="1"/>
  <c r="L35" i="6" s="1"/>
  <c r="M35" i="6" a="1"/>
  <c r="M35" i="6" s="1"/>
  <c r="N35" i="6" a="1"/>
  <c r="N35" i="6" s="1"/>
  <c r="O35" i="6" a="1"/>
  <c r="O35" i="6" s="1"/>
  <c r="P35" i="6" a="1"/>
  <c r="P35" i="6" s="1"/>
  <c r="Q35" i="6" a="1"/>
  <c r="Q35" i="6" s="1"/>
  <c r="R35" i="6" a="1"/>
  <c r="R35" i="6" s="1"/>
  <c r="S35" i="6" a="1"/>
  <c r="S35" i="6" s="1"/>
  <c r="K36" i="6" a="1"/>
  <c r="K36" i="6" s="1"/>
  <c r="L36" i="6" a="1"/>
  <c r="L36" i="6" s="1"/>
  <c r="M36" i="6" a="1"/>
  <c r="M36" i="6" s="1"/>
  <c r="N36" i="6" a="1"/>
  <c r="N36" i="6" s="1"/>
  <c r="O36" i="6" a="1"/>
  <c r="O36" i="6" s="1"/>
  <c r="P36" i="6" a="1"/>
  <c r="P36" i="6" s="1"/>
  <c r="Q36" i="6" a="1"/>
  <c r="Q36" i="6" s="1"/>
  <c r="R36" i="6" a="1"/>
  <c r="R36" i="6" s="1"/>
  <c r="S36" i="6" a="1"/>
  <c r="S36" i="6" s="1"/>
  <c r="K37" i="6" a="1"/>
  <c r="K37" i="6" s="1"/>
  <c r="L37" i="6" a="1"/>
  <c r="L37" i="6" s="1"/>
  <c r="M37" i="6" a="1"/>
  <c r="M37" i="6" s="1"/>
  <c r="N37" i="6" a="1"/>
  <c r="N37" i="6" s="1"/>
  <c r="O37" i="6" a="1"/>
  <c r="O37" i="6" s="1"/>
  <c r="P37" i="6" a="1"/>
  <c r="P37" i="6" s="1"/>
  <c r="Q37" i="6" a="1"/>
  <c r="Q37" i="6" s="1"/>
  <c r="R37" i="6" a="1"/>
  <c r="R37" i="6" s="1"/>
  <c r="S37" i="6" a="1"/>
  <c r="S37" i="6" s="1"/>
  <c r="K38" i="6" a="1"/>
  <c r="K38" i="6" s="1"/>
  <c r="L38" i="6" a="1"/>
  <c r="L38" i="6" s="1"/>
  <c r="M38" i="6" a="1"/>
  <c r="M38" i="6" s="1"/>
  <c r="N38" i="6" a="1"/>
  <c r="N38" i="6" s="1"/>
  <c r="O38" i="6" a="1"/>
  <c r="O38" i="6" s="1"/>
  <c r="P38" i="6" a="1"/>
  <c r="P38" i="6" s="1"/>
  <c r="Q38" i="6" a="1"/>
  <c r="Q38" i="6" s="1"/>
  <c r="R38" i="6" a="1"/>
  <c r="R38" i="6" s="1"/>
  <c r="S38" i="6" a="1"/>
  <c r="S38" i="6" s="1"/>
  <c r="K39" i="6" a="1"/>
  <c r="K39" i="6" s="1"/>
  <c r="L39" i="6" a="1"/>
  <c r="L39" i="6" s="1"/>
  <c r="M39" i="6" a="1"/>
  <c r="M39" i="6" s="1"/>
  <c r="N39" i="6" a="1"/>
  <c r="N39" i="6" s="1"/>
  <c r="O39" i="6" a="1"/>
  <c r="O39" i="6" s="1"/>
  <c r="P39" i="6" a="1"/>
  <c r="P39" i="6" s="1"/>
  <c r="Q39" i="6" a="1"/>
  <c r="Q39" i="6" s="1"/>
  <c r="R39" i="6" a="1"/>
  <c r="R39" i="6" s="1"/>
  <c r="S39" i="6" a="1"/>
  <c r="S39" i="6" s="1"/>
  <c r="K40" i="6" a="1"/>
  <c r="K40" i="6" s="1"/>
  <c r="L40" i="6" a="1"/>
  <c r="L40" i="6" s="1"/>
  <c r="M40" i="6" a="1"/>
  <c r="M40" i="6" s="1"/>
  <c r="N40" i="6" a="1"/>
  <c r="N40" i="6" s="1"/>
  <c r="O40" i="6" a="1"/>
  <c r="O40" i="6" s="1"/>
  <c r="P40" i="6" a="1"/>
  <c r="P40" i="6" s="1"/>
  <c r="Q40" i="6" a="1"/>
  <c r="Q40" i="6" s="1"/>
  <c r="R40" i="6" a="1"/>
  <c r="R40" i="6" s="1"/>
  <c r="S40" i="6" a="1"/>
  <c r="S40" i="6" s="1"/>
  <c r="K41" i="6" a="1"/>
  <c r="K41" i="6" s="1"/>
  <c r="L41" i="6" a="1"/>
  <c r="L41" i="6" s="1"/>
  <c r="M41" i="6" a="1"/>
  <c r="M41" i="6" s="1"/>
  <c r="N41" i="6" a="1"/>
  <c r="N41" i="6" s="1"/>
  <c r="O41" i="6" a="1"/>
  <c r="O41" i="6" s="1"/>
  <c r="P41" i="6" a="1"/>
  <c r="P41" i="6" s="1"/>
  <c r="Q41" i="6" a="1"/>
  <c r="Q41" i="6" s="1"/>
  <c r="R41" i="6" a="1"/>
  <c r="R41" i="6" s="1"/>
  <c r="S41" i="6" a="1"/>
  <c r="S41" i="6" s="1"/>
  <c r="K42" i="6" a="1"/>
  <c r="K42" i="6" s="1"/>
  <c r="L42" i="6" a="1"/>
  <c r="L42" i="6" s="1"/>
  <c r="M42" i="6" a="1"/>
  <c r="M42" i="6" s="1"/>
  <c r="N42" i="6" a="1"/>
  <c r="N42" i="6" s="1"/>
  <c r="O42" i="6" a="1"/>
  <c r="O42" i="6" s="1"/>
  <c r="P42" i="6" a="1"/>
  <c r="P42" i="6" s="1"/>
  <c r="Q42" i="6" a="1"/>
  <c r="Q42" i="6" s="1"/>
  <c r="R42" i="6" a="1"/>
  <c r="R42" i="6" s="1"/>
  <c r="S42" i="6" a="1"/>
  <c r="S42" i="6" s="1"/>
  <c r="K43" i="6" a="1"/>
  <c r="K43" i="6" s="1"/>
  <c r="L43" i="6" a="1"/>
  <c r="L43" i="6" s="1"/>
  <c r="M43" i="6" a="1"/>
  <c r="M43" i="6" s="1"/>
  <c r="N43" i="6" a="1"/>
  <c r="N43" i="6" s="1"/>
  <c r="O43" i="6" a="1"/>
  <c r="O43" i="6" s="1"/>
  <c r="P43" i="6" a="1"/>
  <c r="P43" i="6" s="1"/>
  <c r="Q43" i="6" a="1"/>
  <c r="Q43" i="6" s="1"/>
  <c r="R43" i="6" a="1"/>
  <c r="R43" i="6" s="1"/>
  <c r="S43" i="6" a="1"/>
  <c r="S43" i="6" s="1"/>
  <c r="K44" i="6" a="1"/>
  <c r="K44" i="6" s="1"/>
  <c r="L44" i="6" a="1"/>
  <c r="L44" i="6" s="1"/>
  <c r="M44" i="6" a="1"/>
  <c r="M44" i="6" s="1"/>
  <c r="N44" i="6" a="1"/>
  <c r="N44" i="6" s="1"/>
  <c r="O44" i="6" a="1"/>
  <c r="O44" i="6" s="1"/>
  <c r="P44" i="6" a="1"/>
  <c r="P44" i="6" s="1"/>
  <c r="Q44" i="6" a="1"/>
  <c r="Q44" i="6" s="1"/>
  <c r="R44" i="6" a="1"/>
  <c r="R44" i="6" s="1"/>
  <c r="S44" i="6" a="1"/>
  <c r="S44" i="6" s="1"/>
  <c r="K45" i="6" a="1"/>
  <c r="K45" i="6" s="1"/>
  <c r="L45" i="6" a="1"/>
  <c r="L45" i="6" s="1"/>
  <c r="M45" i="6" a="1"/>
  <c r="M45" i="6" s="1"/>
  <c r="N45" i="6" a="1"/>
  <c r="N45" i="6" s="1"/>
  <c r="O45" i="6" a="1"/>
  <c r="O45" i="6" s="1"/>
  <c r="P45" i="6" a="1"/>
  <c r="P45" i="6" s="1"/>
  <c r="Q45" i="6" a="1"/>
  <c r="Q45" i="6" s="1"/>
  <c r="R45" i="6" a="1"/>
  <c r="R45" i="6" s="1"/>
  <c r="S45" i="6" a="1"/>
  <c r="S45" i="6" s="1"/>
  <c r="K46" i="6" a="1"/>
  <c r="K46" i="6" s="1"/>
  <c r="L46" i="6" a="1"/>
  <c r="L46" i="6" s="1"/>
  <c r="M46" i="6" a="1"/>
  <c r="M46" i="6" s="1"/>
  <c r="N46" i="6" a="1"/>
  <c r="N46" i="6" s="1"/>
  <c r="O46" i="6" a="1"/>
  <c r="O46" i="6" s="1"/>
  <c r="P46" i="6" a="1"/>
  <c r="P46" i="6" s="1"/>
  <c r="Q46" i="6" a="1"/>
  <c r="Q46" i="6" s="1"/>
  <c r="R46" i="6" a="1"/>
  <c r="R46" i="6" s="1"/>
  <c r="S46" i="6" a="1"/>
  <c r="S46" i="6" s="1"/>
  <c r="K47" i="6" a="1"/>
  <c r="K47" i="6" s="1"/>
  <c r="L47" i="6" a="1"/>
  <c r="L47" i="6" s="1"/>
  <c r="M47" i="6" a="1"/>
  <c r="M47" i="6" s="1"/>
  <c r="N47" i="6" a="1"/>
  <c r="N47" i="6" s="1"/>
  <c r="O47" i="6" a="1"/>
  <c r="O47" i="6" s="1"/>
  <c r="P47" i="6" a="1"/>
  <c r="P47" i="6" s="1"/>
  <c r="Q47" i="6" a="1"/>
  <c r="Q47" i="6" s="1"/>
  <c r="R47" i="6" a="1"/>
  <c r="R47" i="6" s="1"/>
  <c r="S47" i="6" a="1"/>
  <c r="S47" i="6" s="1"/>
  <c r="K48" i="6" a="1"/>
  <c r="K48" i="6" s="1"/>
  <c r="L48" i="6" a="1"/>
  <c r="L48" i="6" s="1"/>
  <c r="M48" i="6" a="1"/>
  <c r="M48" i="6" s="1"/>
  <c r="N48" i="6" a="1"/>
  <c r="N48" i="6" s="1"/>
  <c r="O48" i="6" a="1"/>
  <c r="O48" i="6" s="1"/>
  <c r="P48" i="6" a="1"/>
  <c r="P48" i="6" s="1"/>
  <c r="Q48" i="6" a="1"/>
  <c r="Q48" i="6" s="1"/>
  <c r="R48" i="6" a="1"/>
  <c r="R48" i="6" s="1"/>
  <c r="S48" i="6" a="1"/>
  <c r="S48" i="6" s="1"/>
  <c r="K49" i="6" a="1"/>
  <c r="K49" i="6" s="1"/>
  <c r="L49" i="6" a="1"/>
  <c r="L49" i="6" s="1"/>
  <c r="M49" i="6" a="1"/>
  <c r="M49" i="6" s="1"/>
  <c r="N49" i="6" a="1"/>
  <c r="N49" i="6" s="1"/>
  <c r="O49" i="6" a="1"/>
  <c r="O49" i="6" s="1"/>
  <c r="P49" i="6" a="1"/>
  <c r="P49" i="6" s="1"/>
  <c r="Q49" i="6" a="1"/>
  <c r="Q49" i="6" s="1"/>
  <c r="R49" i="6" a="1"/>
  <c r="R49" i="6" s="1"/>
  <c r="S49" i="6" a="1"/>
  <c r="S49" i="6" s="1"/>
  <c r="K50" i="6" a="1"/>
  <c r="K50" i="6" s="1"/>
  <c r="L50" i="6" a="1"/>
  <c r="L50" i="6" s="1"/>
  <c r="M50" i="6" a="1"/>
  <c r="M50" i="6" s="1"/>
  <c r="N50" i="6" a="1"/>
  <c r="N50" i="6" s="1"/>
  <c r="O50" i="6" a="1"/>
  <c r="O50" i="6" s="1"/>
  <c r="P50" i="6" a="1"/>
  <c r="P50" i="6" s="1"/>
  <c r="Q50" i="6" a="1"/>
  <c r="Q50" i="6" s="1"/>
  <c r="R50" i="6" a="1"/>
  <c r="R50" i="6" s="1"/>
  <c r="S50" i="6" a="1"/>
  <c r="S50" i="6" s="1"/>
  <c r="K8" i="6" a="1"/>
  <c r="K8" i="6" s="1"/>
  <c r="L8" i="6" a="1"/>
  <c r="L8" i="6" s="1"/>
  <c r="M8" i="6" a="1"/>
  <c r="M8" i="6" s="1"/>
  <c r="N8" i="6" a="1"/>
  <c r="N8" i="6" s="1"/>
  <c r="O8" i="6" a="1"/>
  <c r="O8" i="6" s="1"/>
  <c r="K9" i="6" a="1"/>
  <c r="K9" i="6" s="1"/>
  <c r="L9" i="6" a="1"/>
  <c r="L9" i="6" s="1"/>
  <c r="M9" i="6" a="1"/>
  <c r="M9" i="6" s="1"/>
  <c r="N9" i="6" a="1"/>
  <c r="N9" i="6" s="1"/>
  <c r="O9" i="6" a="1"/>
  <c r="O9" i="6" s="1"/>
  <c r="P9" i="6" a="1"/>
  <c r="P9" i="6" s="1"/>
  <c r="Q9" i="6" a="1"/>
  <c r="Q9" i="6" s="1"/>
  <c r="R9" i="6" a="1"/>
  <c r="R9" i="6" s="1"/>
  <c r="S9" i="6" a="1"/>
  <c r="S9" i="6" s="1"/>
  <c r="K10" i="6" a="1"/>
  <c r="K10" i="6" s="1"/>
  <c r="L10" i="6" a="1"/>
  <c r="L10" i="6" s="1"/>
  <c r="M10" i="6" a="1"/>
  <c r="M10" i="6" s="1"/>
  <c r="N10" i="6" a="1"/>
  <c r="N10" i="6" s="1"/>
  <c r="O10" i="6" a="1"/>
  <c r="O10" i="6" s="1"/>
  <c r="P10" i="6" a="1"/>
  <c r="P10" i="6" s="1"/>
  <c r="Q10" i="6" a="1"/>
  <c r="Q10" i="6" s="1"/>
  <c r="R10" i="6" a="1"/>
  <c r="R10" i="6" s="1"/>
  <c r="S10" i="6" a="1"/>
  <c r="S10" i="6" s="1"/>
  <c r="K11" i="6" a="1"/>
  <c r="K11" i="6" s="1"/>
  <c r="L11" i="6" a="1"/>
  <c r="L11" i="6" s="1"/>
  <c r="M11" i="6" a="1"/>
  <c r="M11" i="6" s="1"/>
  <c r="N11" i="6" a="1"/>
  <c r="N11" i="6" s="1"/>
  <c r="O11" i="6" a="1"/>
  <c r="O11" i="6" s="1"/>
  <c r="P11" i="6" a="1"/>
  <c r="P11" i="6" s="1"/>
  <c r="Q11" i="6" a="1"/>
  <c r="Q11" i="6" s="1"/>
  <c r="R11" i="6" a="1"/>
  <c r="R11" i="6" s="1"/>
  <c r="S11" i="6" a="1"/>
  <c r="S11" i="6" s="1"/>
  <c r="K12" i="6" a="1"/>
  <c r="K12" i="6" s="1"/>
  <c r="L12" i="6" a="1"/>
  <c r="L12" i="6" s="1"/>
  <c r="M12" i="6" a="1"/>
  <c r="M12" i="6" s="1"/>
  <c r="N12" i="6" a="1"/>
  <c r="N12" i="6" s="1"/>
  <c r="O12" i="6" a="1"/>
  <c r="O12" i="6" s="1"/>
  <c r="P12" i="6" a="1"/>
  <c r="P12" i="6" s="1"/>
  <c r="Q12" i="6" a="1"/>
  <c r="Q12" i="6" s="1"/>
  <c r="R12" i="6" a="1"/>
  <c r="R12" i="6" s="1"/>
  <c r="S12" i="6" a="1"/>
  <c r="S12" i="6" s="1"/>
  <c r="K13" i="6" a="1"/>
  <c r="K13" i="6" s="1"/>
  <c r="L13" i="6" a="1"/>
  <c r="L13" i="6" s="1"/>
  <c r="M13" i="6" a="1"/>
  <c r="M13" i="6" s="1"/>
  <c r="N13" i="6" a="1"/>
  <c r="N13" i="6" s="1"/>
  <c r="O13" i="6" a="1"/>
  <c r="O13" i="6" s="1"/>
  <c r="P13" i="6" a="1"/>
  <c r="P13" i="6" s="1"/>
  <c r="Q13" i="6" a="1"/>
  <c r="Q13" i="6" s="1"/>
  <c r="R13" i="6" a="1"/>
  <c r="R13" i="6" s="1"/>
  <c r="S13" i="6" a="1"/>
  <c r="S13" i="6" s="1"/>
  <c r="K14" i="6" a="1"/>
  <c r="K14" i="6" s="1"/>
  <c r="L14" i="6" a="1"/>
  <c r="L14" i="6" s="1"/>
  <c r="M14" i="6" a="1"/>
  <c r="M14" i="6" s="1"/>
  <c r="N14" i="6" a="1"/>
  <c r="N14" i="6" s="1"/>
  <c r="O14" i="6" a="1"/>
  <c r="O14" i="6" s="1"/>
  <c r="P14" i="6" a="1"/>
  <c r="P14" i="6" s="1"/>
  <c r="Q14" i="6" a="1"/>
  <c r="Q14" i="6" s="1"/>
  <c r="R14" i="6" a="1"/>
  <c r="R14" i="6" s="1"/>
  <c r="S14" i="6" a="1"/>
  <c r="S14" i="6" s="1"/>
  <c r="K15" i="6" a="1"/>
  <c r="K15" i="6" s="1"/>
  <c r="L15" i="6" a="1"/>
  <c r="L15" i="6" s="1"/>
  <c r="M15" i="6" a="1"/>
  <c r="M15" i="6" s="1"/>
  <c r="N15" i="6" a="1"/>
  <c r="N15" i="6" s="1"/>
  <c r="O15" i="6" a="1"/>
  <c r="O15" i="6" s="1"/>
  <c r="P15" i="6" a="1"/>
  <c r="P15" i="6" s="1"/>
  <c r="Q15" i="6" a="1"/>
  <c r="Q15" i="6" s="1"/>
  <c r="R15" i="6" a="1"/>
  <c r="R15" i="6" s="1"/>
  <c r="S15" i="6" a="1"/>
  <c r="S15" i="6" s="1"/>
  <c r="K16" i="6" a="1"/>
  <c r="K16" i="6" s="1"/>
  <c r="L16" i="6" a="1"/>
  <c r="L16" i="6" s="1"/>
  <c r="M16" i="6" a="1"/>
  <c r="M16" i="6" s="1"/>
  <c r="N16" i="6" a="1"/>
  <c r="N16" i="6" s="1"/>
  <c r="O16" i="6" a="1"/>
  <c r="O16" i="6" s="1"/>
  <c r="P16" i="6" a="1"/>
  <c r="P16" i="6" s="1"/>
  <c r="Q16" i="6" a="1"/>
  <c r="Q16" i="6" s="1"/>
  <c r="R16" i="6" a="1"/>
  <c r="R16" i="6" s="1"/>
  <c r="S16" i="6" a="1"/>
  <c r="S16" i="6" s="1"/>
  <c r="K17" i="6" a="1"/>
  <c r="K17" i="6" s="1"/>
  <c r="L17" i="6" a="1"/>
  <c r="L17" i="6" s="1"/>
  <c r="M17" i="6" a="1"/>
  <c r="M17" i="6" s="1"/>
  <c r="N17" i="6" a="1"/>
  <c r="N17" i="6" s="1"/>
  <c r="O17" i="6" a="1"/>
  <c r="O17" i="6" s="1"/>
  <c r="P17" i="6" a="1"/>
  <c r="P17" i="6" s="1"/>
  <c r="Q17" i="6" a="1"/>
  <c r="Q17" i="6" s="1"/>
  <c r="R17" i="6" a="1"/>
  <c r="R17" i="6" s="1"/>
  <c r="S17" i="6" a="1"/>
  <c r="S17" i="6" s="1"/>
  <c r="K18" i="6" a="1"/>
  <c r="K18" i="6" s="1"/>
  <c r="L18" i="6" a="1"/>
  <c r="L18" i="6" s="1"/>
  <c r="M18" i="6" a="1"/>
  <c r="M18" i="6" s="1"/>
  <c r="N18" i="6" a="1"/>
  <c r="N18" i="6" s="1"/>
  <c r="O18" i="6" a="1"/>
  <c r="O18" i="6" s="1"/>
  <c r="P18" i="6" a="1"/>
  <c r="P18" i="6" s="1"/>
  <c r="Q18" i="6" a="1"/>
  <c r="Q18" i="6" s="1"/>
  <c r="R18" i="6" a="1"/>
  <c r="R18" i="6" s="1"/>
  <c r="S18" i="6" a="1"/>
  <c r="S18" i="6" s="1"/>
  <c r="K19" i="6" a="1"/>
  <c r="K19" i="6" s="1"/>
  <c r="L19" i="6" a="1"/>
  <c r="L19" i="6" s="1"/>
  <c r="M19" i="6" a="1"/>
  <c r="M19" i="6" s="1"/>
  <c r="N19" i="6" a="1"/>
  <c r="N19" i="6" s="1"/>
  <c r="O19" i="6" a="1"/>
  <c r="O19" i="6" s="1"/>
  <c r="P19" i="6" a="1"/>
  <c r="P19" i="6" s="1"/>
  <c r="Q19" i="6" a="1"/>
  <c r="Q19" i="6" s="1"/>
  <c r="R19" i="6" a="1"/>
  <c r="R19" i="6" s="1"/>
  <c r="S19" i="6" a="1"/>
  <c r="S19" i="6" s="1"/>
  <c r="K20" i="6" a="1"/>
  <c r="K20" i="6" s="1"/>
  <c r="L20" i="6" a="1"/>
  <c r="L20" i="6" s="1"/>
  <c r="M20" i="6" a="1"/>
  <c r="M20" i="6" s="1"/>
  <c r="N20" i="6" a="1"/>
  <c r="N20" i="6" s="1"/>
  <c r="O20" i="6" a="1"/>
  <c r="O20" i="6" s="1"/>
  <c r="P20" i="6" a="1"/>
  <c r="P20" i="6" s="1"/>
  <c r="Q20" i="6" a="1"/>
  <c r="Q20" i="6" s="1"/>
  <c r="R20" i="6" a="1"/>
  <c r="R20" i="6" s="1"/>
  <c r="S20" i="6" a="1"/>
  <c r="S20" i="6" s="1"/>
  <c r="K21" i="6" a="1"/>
  <c r="K21" i="6" s="1"/>
  <c r="L21" i="6" a="1"/>
  <c r="L21" i="6" s="1"/>
  <c r="M21" i="6" a="1"/>
  <c r="M21" i="6" s="1"/>
  <c r="N21" i="6" a="1"/>
  <c r="N21" i="6" s="1"/>
  <c r="O21" i="6" a="1"/>
  <c r="O21" i="6" s="1"/>
  <c r="P21" i="6" a="1"/>
  <c r="P21" i="6" s="1"/>
  <c r="Q21" i="6" a="1"/>
  <c r="Q21" i="6" s="1"/>
  <c r="R21" i="6" a="1"/>
  <c r="R21" i="6" s="1"/>
  <c r="S21" i="6" a="1"/>
  <c r="S21" i="6" s="1"/>
  <c r="L7" i="6" a="1"/>
  <c r="L7" i="6" s="1"/>
  <c r="M7" i="6" a="1"/>
  <c r="M7" i="6" s="1"/>
  <c r="N7" i="6" a="1"/>
  <c r="N7" i="6" s="1"/>
  <c r="K7" i="6" a="1"/>
  <c r="K7" i="6" s="1"/>
  <c r="K46" i="7" l="1"/>
  <c r="K35" i="7"/>
  <c r="K23" i="7"/>
  <c r="M112" i="7"/>
  <c r="L112" i="7"/>
  <c r="K107" i="7"/>
  <c r="K54" i="7"/>
  <c r="K112" i="7"/>
  <c r="K69" i="7"/>
  <c r="K120" i="7"/>
  <c r="K90" i="7"/>
  <c r="K42" i="7"/>
  <c r="K30" i="7"/>
  <c r="K43" i="7"/>
  <c r="K31" i="7"/>
  <c r="M35" i="7"/>
  <c r="L35" i="7"/>
  <c r="K18" i="7"/>
  <c r="M23" i="7"/>
  <c r="L23" i="7"/>
  <c r="L113" i="7"/>
  <c r="K113" i="7"/>
  <c r="L122" i="7"/>
  <c r="K122" i="7"/>
  <c r="L83" i="7"/>
  <c r="M83" i="7"/>
  <c r="K111" i="7"/>
  <c r="L111" i="7"/>
  <c r="M56" i="7"/>
  <c r="M65" i="7"/>
  <c r="M62" i="7"/>
  <c r="L62" i="7"/>
  <c r="M34" i="7"/>
  <c r="L18" i="7"/>
  <c r="K109" i="7"/>
  <c r="K16" i="7"/>
  <c r="M99" i="7"/>
  <c r="L92" i="7"/>
  <c r="L76" i="7"/>
  <c r="K76" i="7"/>
  <c r="M85" i="7"/>
  <c r="L53" i="7"/>
  <c r="K82" i="7"/>
  <c r="L36" i="7"/>
  <c r="K36" i="7"/>
  <c r="L41" i="7"/>
  <c r="K41" i="7"/>
  <c r="L29" i="7"/>
  <c r="K29" i="7"/>
  <c r="L11" i="7"/>
  <c r="M95" i="7"/>
  <c r="M124" i="7"/>
  <c r="L124" i="7"/>
  <c r="M11" i="7"/>
  <c r="M120" i="7"/>
  <c r="L120" i="7"/>
  <c r="M89" i="7"/>
  <c r="M54" i="7"/>
  <c r="L54" i="7"/>
  <c r="M43" i="7"/>
  <c r="L43" i="7"/>
  <c r="M31" i="7"/>
  <c r="L31" i="7"/>
  <c r="M82" i="7"/>
  <c r="L13" i="7"/>
  <c r="K13" i="7"/>
  <c r="L106" i="7"/>
  <c r="K106" i="7"/>
  <c r="K95" i="7"/>
  <c r="L95" i="7"/>
  <c r="K124" i="7"/>
  <c r="L91" i="7"/>
  <c r="K91" i="7"/>
  <c r="L88" i="7"/>
  <c r="K129" i="7"/>
  <c r="L102" i="7"/>
  <c r="K123" i="7"/>
  <c r="L75" i="7"/>
  <c r="K84" i="7"/>
  <c r="M44" i="7"/>
  <c r="M61" i="7"/>
  <c r="L61" i="7"/>
  <c r="K49" i="7"/>
  <c r="L19" i="7"/>
  <c r="L119" i="7"/>
  <c r="M71" i="7"/>
  <c r="M100" i="7"/>
  <c r="M64" i="7"/>
  <c r="L89" i="7"/>
  <c r="L70" i="7"/>
  <c r="L101" i="7"/>
  <c r="L94" i="7"/>
  <c r="M48" i="7"/>
  <c r="L51" i="7"/>
  <c r="M123" i="7"/>
  <c r="K44" i="7"/>
  <c r="K61" i="7"/>
  <c r="K19" i="7"/>
  <c r="K121" i="7"/>
  <c r="M119" i="7"/>
  <c r="K100" i="7"/>
  <c r="K70" i="7"/>
  <c r="K38" i="7"/>
  <c r="K26" i="7"/>
  <c r="K85" i="7"/>
  <c r="L129" i="7"/>
  <c r="M97" i="7"/>
  <c r="K102" i="7"/>
  <c r="K75" i="7"/>
  <c r="L84" i="7"/>
  <c r="L44" i="7"/>
  <c r="L49" i="7"/>
  <c r="M19" i="7"/>
  <c r="L121" i="7"/>
  <c r="M121" i="7"/>
  <c r="K119" i="7"/>
  <c r="M103" i="7"/>
  <c r="L100" i="7"/>
  <c r="K89" i="7"/>
  <c r="M70" i="7"/>
  <c r="M38" i="7"/>
  <c r="L38" i="7"/>
  <c r="M17" i="7"/>
  <c r="M26" i="7"/>
  <c r="L26" i="7"/>
  <c r="K101" i="7"/>
  <c r="K94" i="7"/>
  <c r="M20" i="7"/>
  <c r="K103" i="7"/>
  <c r="M110" i="7"/>
  <c r="M128" i="7"/>
  <c r="M125" i="7"/>
  <c r="K118" i="7"/>
  <c r="M67" i="7"/>
  <c r="L107" i="7"/>
  <c r="L77" i="7"/>
  <c r="L32" i="7"/>
  <c r="M47" i="7"/>
  <c r="M80" i="7"/>
  <c r="K64" i="7"/>
  <c r="M86" i="7"/>
  <c r="L86" i="7"/>
  <c r="M45" i="7"/>
  <c r="M33" i="7"/>
  <c r="L17" i="7"/>
  <c r="K17" i="7"/>
  <c r="M93" i="7"/>
  <c r="M126" i="7"/>
  <c r="L110" i="7"/>
  <c r="K110" i="7"/>
  <c r="M40" i="7"/>
  <c r="L99" i="7"/>
  <c r="M92" i="7"/>
  <c r="K92" i="7"/>
  <c r="L69" i="7"/>
  <c r="L20" i="7"/>
  <c r="K20" i="7"/>
  <c r="M39" i="7"/>
  <c r="L39" i="7"/>
  <c r="M22" i="7"/>
  <c r="M27" i="7"/>
  <c r="L27" i="7"/>
  <c r="K11" i="7"/>
  <c r="M63" i="7"/>
  <c r="L79" i="7"/>
  <c r="K79" i="7"/>
  <c r="K83" i="7"/>
  <c r="M127" i="7"/>
  <c r="L127" i="7"/>
  <c r="M108" i="7"/>
  <c r="L108" i="7"/>
  <c r="M72" i="7"/>
  <c r="L56" i="7"/>
  <c r="K56" i="7"/>
  <c r="M81" i="7"/>
  <c r="K65" i="7"/>
  <c r="L48" i="7"/>
  <c r="K48" i="7"/>
  <c r="M78" i="7"/>
  <c r="L78" i="7"/>
  <c r="K62" i="7"/>
  <c r="M12" i="7"/>
  <c r="M37" i="7"/>
  <c r="L46" i="7"/>
  <c r="M51" i="7"/>
  <c r="M25" i="7"/>
  <c r="K34" i="7"/>
  <c r="L34" i="7"/>
  <c r="M118" i="7"/>
  <c r="M52" i="7"/>
  <c r="K97" i="7"/>
  <c r="L67" i="7"/>
  <c r="M77" i="7"/>
  <c r="L58" i="7"/>
  <c r="L47" i="7"/>
  <c r="L14" i="7"/>
  <c r="M117" i="7"/>
  <c r="K52" i="7"/>
  <c r="L71" i="7"/>
  <c r="L116" i="7"/>
  <c r="L64" i="7"/>
  <c r="K128" i="7"/>
  <c r="K125" i="7"/>
  <c r="K67" i="7"/>
  <c r="L123" i="7"/>
  <c r="M87" i="7"/>
  <c r="M104" i="7"/>
  <c r="L104" i="7"/>
  <c r="M68" i="7"/>
  <c r="K77" i="7"/>
  <c r="M74" i="7"/>
  <c r="L74" i="7"/>
  <c r="K58" i="7"/>
  <c r="K32" i="7"/>
  <c r="L42" i="7"/>
  <c r="K47" i="7"/>
  <c r="M24" i="7"/>
  <c r="M21" i="7"/>
  <c r="L30" i="7"/>
  <c r="M14" i="7"/>
  <c r="L117" i="7"/>
  <c r="K117" i="7"/>
  <c r="M28" i="7"/>
  <c r="M114" i="7"/>
  <c r="L98" i="7"/>
  <c r="K98" i="7"/>
  <c r="K116" i="7"/>
  <c r="L59" i="7"/>
  <c r="K59" i="7"/>
  <c r="L80" i="7"/>
  <c r="K80" i="7"/>
  <c r="M73" i="7"/>
  <c r="K57" i="7"/>
  <c r="L57" i="7"/>
  <c r="K86" i="7"/>
  <c r="L45" i="7"/>
  <c r="K45" i="7"/>
  <c r="K33" i="7"/>
  <c r="M15" i="7"/>
  <c r="L15" i="7"/>
  <c r="L105" i="7"/>
  <c r="M105" i="7"/>
  <c r="L93" i="7"/>
  <c r="K93" i="7"/>
  <c r="L126" i="7"/>
  <c r="K126" i="7"/>
  <c r="L40" i="7"/>
  <c r="K40" i="7"/>
  <c r="M115" i="7"/>
  <c r="L115" i="7"/>
  <c r="K99" i="7"/>
  <c r="M55" i="7"/>
  <c r="M96" i="7"/>
  <c r="L96" i="7"/>
  <c r="M60" i="7"/>
  <c r="L85" i="7"/>
  <c r="M53" i="7"/>
  <c r="M66" i="7"/>
  <c r="L66" i="7"/>
  <c r="M50" i="7"/>
  <c r="K39" i="7"/>
  <c r="M13" i="7"/>
  <c r="K22" i="7"/>
  <c r="L22" i="7"/>
  <c r="K27" i="7"/>
  <c r="L63" i="7"/>
  <c r="K63" i="7"/>
  <c r="M106" i="7"/>
  <c r="M111" i="7"/>
  <c r="K108" i="7"/>
  <c r="M91" i="7"/>
  <c r="M88" i="7"/>
  <c r="L72" i="7"/>
  <c r="K72" i="7"/>
  <c r="K81" i="7"/>
  <c r="K78" i="7"/>
  <c r="L12" i="7"/>
  <c r="K12" i="7"/>
  <c r="L37" i="7"/>
  <c r="K37" i="7"/>
  <c r="K51" i="7"/>
  <c r="L25" i="7"/>
  <c r="K25" i="7"/>
  <c r="M18" i="7"/>
  <c r="M79" i="7"/>
  <c r="L81" i="7"/>
  <c r="L125" i="7"/>
  <c r="L97" i="7"/>
  <c r="L118" i="7"/>
  <c r="M58" i="7"/>
  <c r="M32" i="7"/>
  <c r="M98" i="7"/>
  <c r="L52" i="7"/>
  <c r="K71" i="7"/>
  <c r="M116" i="7"/>
  <c r="M59" i="7"/>
  <c r="M57" i="7"/>
  <c r="L128" i="7"/>
  <c r="M129" i="7"/>
  <c r="M102" i="7"/>
  <c r="M107" i="7"/>
  <c r="L87" i="7"/>
  <c r="K87" i="7"/>
  <c r="K104" i="7"/>
  <c r="M75" i="7"/>
  <c r="M84" i="7"/>
  <c r="L68" i="7"/>
  <c r="K68" i="7"/>
  <c r="M90" i="7"/>
  <c r="L90" i="7"/>
  <c r="K74" i="7"/>
  <c r="M49" i="7"/>
  <c r="M42" i="7"/>
  <c r="L24" i="7"/>
  <c r="K24" i="7"/>
  <c r="L21" i="7"/>
  <c r="K21" i="7"/>
  <c r="M30" i="7"/>
  <c r="K14" i="7"/>
  <c r="L109" i="7"/>
  <c r="M109" i="7"/>
  <c r="L28" i="7"/>
  <c r="K28" i="7"/>
  <c r="L114" i="7"/>
  <c r="K114" i="7"/>
  <c r="L103" i="7"/>
  <c r="K73" i="7"/>
  <c r="L73" i="7"/>
  <c r="L16" i="7"/>
  <c r="M16" i="7"/>
  <c r="L33" i="7"/>
  <c r="K15" i="7"/>
  <c r="M101" i="7"/>
  <c r="K105" i="7"/>
  <c r="M94" i="7"/>
  <c r="K115" i="7"/>
  <c r="L55" i="7"/>
  <c r="K55" i="7"/>
  <c r="K96" i="7"/>
  <c r="M76" i="7"/>
  <c r="L60" i="7"/>
  <c r="K60" i="7"/>
  <c r="M69" i="7"/>
  <c r="K53" i="7"/>
  <c r="L82" i="7"/>
  <c r="K66" i="7"/>
  <c r="M36" i="7"/>
  <c r="M41" i="7"/>
  <c r="K50" i="7"/>
  <c r="L50" i="7"/>
  <c r="M29" i="7"/>
  <c r="M113" i="7"/>
  <c r="M122" i="7"/>
  <c r="K127" i="7"/>
  <c r="K88" i="7"/>
  <c r="L65" i="7"/>
  <c r="M46" i="7"/>
  <c r="H107" i="6"/>
  <c r="H109" i="6"/>
  <c r="H101" i="6"/>
  <c r="H95" i="6"/>
  <c r="H96" i="6"/>
  <c r="H116" i="6"/>
  <c r="H94" i="6"/>
  <c r="H75" i="6"/>
  <c r="H120" i="6"/>
  <c r="H83" i="6"/>
  <c r="H70" i="6"/>
  <c r="H114" i="6"/>
  <c r="H118" i="6"/>
  <c r="H76" i="6"/>
  <c r="H60" i="6"/>
  <c r="H57" i="6"/>
  <c r="H59" i="6"/>
  <c r="H90" i="6"/>
  <c r="H73" i="6"/>
  <c r="H54" i="6"/>
  <c r="H68" i="6"/>
  <c r="H52" i="6"/>
  <c r="H67" i="6"/>
  <c r="H51" i="6"/>
  <c r="H80" i="6"/>
  <c r="H65" i="6"/>
  <c r="H78" i="6"/>
  <c r="H62" i="6"/>
  <c r="H53" i="6"/>
  <c r="H104" i="6"/>
  <c r="H85" i="6"/>
  <c r="H64" i="6"/>
  <c r="H105" i="6"/>
  <c r="H110" i="6"/>
  <c r="H102" i="6"/>
  <c r="H84" i="6"/>
  <c r="H63" i="6"/>
  <c r="H98" i="6"/>
  <c r="H77" i="6"/>
  <c r="H61" i="6"/>
  <c r="H115" i="6"/>
  <c r="H103" i="6"/>
  <c r="H92" i="6"/>
  <c r="H74" i="6"/>
  <c r="H58" i="6"/>
  <c r="H91" i="6"/>
  <c r="H79" i="6"/>
  <c r="H89" i="6"/>
  <c r="H106" i="6"/>
  <c r="H111" i="6"/>
  <c r="H100" i="6"/>
  <c r="H113" i="6"/>
  <c r="H99" i="6"/>
  <c r="H119" i="6"/>
  <c r="H88" i="6"/>
  <c r="H72" i="6"/>
  <c r="H56" i="6"/>
  <c r="H112" i="6"/>
  <c r="H97" i="6"/>
  <c r="H117" i="6"/>
  <c r="H86" i="6"/>
  <c r="H71" i="6"/>
  <c r="H55" i="6"/>
  <c r="H93" i="6"/>
  <c r="H81" i="6"/>
  <c r="H69" i="6"/>
  <c r="H87" i="6"/>
  <c r="H108" i="6"/>
  <c r="H82" i="6"/>
  <c r="H66" i="6"/>
  <c r="H10" i="7"/>
  <c r="I10" i="7"/>
  <c r="J10" i="7" s="1"/>
  <c r="G10" i="7" a="1"/>
  <c r="G10" i="7" s="1"/>
  <c r="B6" i="3"/>
  <c r="K6" i="3" s="1"/>
  <c r="D38" i="6" a="1"/>
  <c r="D35" i="6" a="1"/>
  <c r="D22" i="6" a="1"/>
  <c r="D40" i="6" a="1"/>
  <c r="D25" i="6" a="1"/>
  <c r="D49" i="6" a="1"/>
  <c r="D18" i="6" a="1"/>
  <c r="D46" i="6" a="1"/>
  <c r="D39" i="6" a="1"/>
  <c r="D29" i="6" a="1"/>
  <c r="D21" i="6" a="1"/>
  <c r="D26" i="6" a="1"/>
  <c r="D24" i="6" a="1"/>
  <c r="D47" i="6" a="1"/>
  <c r="D36" i="6" a="1"/>
  <c r="D34" i="6" a="1"/>
  <c r="D23" i="6" a="1"/>
  <c r="D45" i="6" a="1"/>
  <c r="D9" i="6" a="1"/>
  <c r="D12" i="6" a="1"/>
  <c r="D8" i="6" a="1"/>
  <c r="D32" i="6" a="1"/>
  <c r="D42" i="6" a="1"/>
  <c r="D43" i="6" a="1"/>
  <c r="D20" i="6" a="1"/>
  <c r="D50" i="6" a="1"/>
  <c r="D27" i="6" a="1"/>
  <c r="D7" i="6" a="1"/>
  <c r="D31" i="6" a="1"/>
  <c r="D19" i="6" a="1"/>
  <c r="D44" i="6" a="1"/>
  <c r="D30" i="6" a="1"/>
  <c r="D48" i="6" a="1"/>
  <c r="D11" i="6" a="1"/>
  <c r="D37" i="6" a="1"/>
  <c r="D14" i="6" a="1"/>
  <c r="D33" i="6" a="1"/>
  <c r="D28" i="6" a="1"/>
  <c r="D17" i="6" a="1"/>
  <c r="D16" i="6" a="1"/>
  <c r="D10" i="6" a="1"/>
  <c r="D13" i="6" a="1"/>
  <c r="D15" i="6" a="1"/>
  <c r="D41" i="6" a="1"/>
  <c r="M10" i="7" l="1"/>
  <c r="E10" i="7" a="1"/>
  <c r="E10" i="7" s="1"/>
  <c r="K10" i="7" s="1"/>
  <c r="F10" i="7" a="1"/>
  <c r="F10" i="7" s="1"/>
  <c r="L10" i="7" s="1"/>
  <c r="D50" i="6"/>
  <c r="E50" i="6" s="1"/>
  <c r="D42" i="6"/>
  <c r="E42" i="6" s="1"/>
  <c r="D30" i="6"/>
  <c r="D22" i="6"/>
  <c r="E22" i="6" s="1"/>
  <c r="D10" i="6"/>
  <c r="E10" i="6" s="1"/>
  <c r="D45" i="6"/>
  <c r="D7" i="6"/>
  <c r="D47" i="6"/>
  <c r="E47" i="6" s="1"/>
  <c r="D43" i="6"/>
  <c r="E43" i="6" s="1"/>
  <c r="D39" i="6"/>
  <c r="E39" i="6" s="1"/>
  <c r="D35" i="6"/>
  <c r="D31" i="6"/>
  <c r="E31" i="6" s="1"/>
  <c r="D27" i="6"/>
  <c r="E27" i="6" s="1"/>
  <c r="D23" i="6"/>
  <c r="D19" i="6"/>
  <c r="E19" i="6" s="1"/>
  <c r="D15" i="6"/>
  <c r="D11" i="6"/>
  <c r="E11" i="6" s="1"/>
  <c r="D38" i="6"/>
  <c r="E38" i="6" s="1"/>
  <c r="D9" i="6"/>
  <c r="E9" i="6" s="1"/>
  <c r="D46" i="6"/>
  <c r="E46" i="6" s="1"/>
  <c r="D34" i="6"/>
  <c r="E34" i="6" s="1"/>
  <c r="D26" i="6"/>
  <c r="E26" i="6" s="1"/>
  <c r="D18" i="6"/>
  <c r="E18" i="6" s="1"/>
  <c r="D14" i="6"/>
  <c r="E14" i="6" s="1"/>
  <c r="D49" i="6"/>
  <c r="E49" i="6" s="1"/>
  <c r="D41" i="6"/>
  <c r="E41" i="6" s="1"/>
  <c r="D37" i="6"/>
  <c r="E37" i="6" s="1"/>
  <c r="D33" i="6"/>
  <c r="E33" i="6" s="1"/>
  <c r="D29" i="6"/>
  <c r="E29" i="6" s="1"/>
  <c r="D25" i="6"/>
  <c r="D21" i="6"/>
  <c r="E21" i="6" s="1"/>
  <c r="D17" i="6"/>
  <c r="E17" i="6" s="1"/>
  <c r="D13" i="6"/>
  <c r="D48" i="6"/>
  <c r="E48" i="6" s="1"/>
  <c r="D44" i="6"/>
  <c r="E44" i="6" s="1"/>
  <c r="D40" i="6"/>
  <c r="E40" i="6" s="1"/>
  <c r="D36" i="6"/>
  <c r="E36" i="6" s="1"/>
  <c r="D32" i="6"/>
  <c r="E32" i="6" s="1"/>
  <c r="D28" i="6"/>
  <c r="E28" i="6" s="1"/>
  <c r="D24" i="6"/>
  <c r="E24" i="6" s="1"/>
  <c r="D20" i="6"/>
  <c r="E20" i="6" s="1"/>
  <c r="D16" i="6"/>
  <c r="E16" i="6" s="1"/>
  <c r="D12" i="6"/>
  <c r="E12" i="6" s="1"/>
  <c r="D8" i="6"/>
  <c r="E13" i="6"/>
  <c r="E23" i="6"/>
  <c r="E30" i="6"/>
  <c r="G15" i="6" l="1"/>
  <c r="E15" i="6"/>
  <c r="F15" i="6"/>
  <c r="F35" i="6"/>
  <c r="E35" i="6"/>
  <c r="G35" i="6"/>
  <c r="F25" i="6"/>
  <c r="G25" i="6"/>
  <c r="E25" i="6"/>
  <c r="G45" i="6"/>
  <c r="E45" i="6"/>
  <c r="F45" i="6"/>
  <c r="F21" i="6"/>
  <c r="F47" i="6"/>
  <c r="F43" i="6"/>
  <c r="F39" i="6"/>
  <c r="F31" i="6"/>
  <c r="F27" i="6"/>
  <c r="F23" i="6"/>
  <c r="F19" i="6"/>
  <c r="F49" i="6"/>
  <c r="F41" i="6"/>
  <c r="F37" i="6"/>
  <c r="F33" i="6"/>
  <c r="F29" i="6"/>
  <c r="F50" i="6"/>
  <c r="G50" i="6"/>
  <c r="F48" i="6"/>
  <c r="G48" i="6"/>
  <c r="F46" i="6"/>
  <c r="G46" i="6"/>
  <c r="F44" i="6"/>
  <c r="G44" i="6"/>
  <c r="F42" i="6"/>
  <c r="G42" i="6"/>
  <c r="F40" i="6"/>
  <c r="G40" i="6"/>
  <c r="F38" i="6"/>
  <c r="G38" i="6"/>
  <c r="F36" i="6"/>
  <c r="G36" i="6"/>
  <c r="F34" i="6"/>
  <c r="G34" i="6"/>
  <c r="F32" i="6"/>
  <c r="G32" i="6"/>
  <c r="F30" i="6"/>
  <c r="G30" i="6"/>
  <c r="F28" i="6"/>
  <c r="G28" i="6"/>
  <c r="G47" i="6"/>
  <c r="G43" i="6"/>
  <c r="G39" i="6"/>
  <c r="G31" i="6"/>
  <c r="G49" i="6"/>
  <c r="G41" i="6"/>
  <c r="G37" i="6"/>
  <c r="G33" i="6"/>
  <c r="G29" i="6"/>
  <c r="G14" i="6"/>
  <c r="F14" i="6"/>
  <c r="G16" i="6"/>
  <c r="F16" i="6"/>
  <c r="G12" i="6"/>
  <c r="F12" i="6"/>
  <c r="F26" i="6"/>
  <c r="G26" i="6"/>
  <c r="F24" i="6"/>
  <c r="G24" i="6"/>
  <c r="G22" i="6"/>
  <c r="F22" i="6"/>
  <c r="G20" i="6"/>
  <c r="F20" i="6"/>
  <c r="F18" i="6"/>
  <c r="G18" i="6"/>
  <c r="G10" i="6"/>
  <c r="F10" i="6"/>
  <c r="G27" i="6"/>
  <c r="G23" i="6"/>
  <c r="G19" i="6"/>
  <c r="G13" i="6"/>
  <c r="G21" i="6"/>
  <c r="G17" i="6"/>
  <c r="G11" i="6"/>
  <c r="F17" i="6"/>
  <c r="F13" i="6"/>
  <c r="F11" i="6"/>
  <c r="G9" i="6"/>
  <c r="F9" i="6"/>
  <c r="H17" i="6" l="1"/>
  <c r="H45" i="6"/>
  <c r="H15" i="6"/>
  <c r="H25" i="6"/>
  <c r="H35" i="6"/>
  <c r="H11" i="6"/>
  <c r="H23" i="6"/>
  <c r="H49" i="6"/>
  <c r="H33" i="6"/>
  <c r="H36" i="6"/>
  <c r="H44" i="6"/>
  <c r="H28" i="6"/>
  <c r="H43" i="6"/>
  <c r="H21" i="6"/>
  <c r="H19" i="6"/>
  <c r="H27" i="6"/>
  <c r="H29" i="6"/>
  <c r="H37" i="6"/>
  <c r="H31" i="6"/>
  <c r="H39" i="6"/>
  <c r="H47" i="6"/>
  <c r="H34" i="6"/>
  <c r="H42" i="6"/>
  <c r="H50" i="6"/>
  <c r="H32" i="6"/>
  <c r="H41" i="6"/>
  <c r="H13" i="6"/>
  <c r="H10" i="6"/>
  <c r="H30" i="6"/>
  <c r="H38" i="6"/>
  <c r="H46" i="6"/>
  <c r="H40" i="6"/>
  <c r="H48" i="6"/>
  <c r="H20" i="6"/>
  <c r="H12" i="6"/>
  <c r="H14" i="6"/>
  <c r="H18" i="6"/>
  <c r="H24" i="6"/>
  <c r="H26" i="6"/>
  <c r="H16" i="6"/>
  <c r="H22" i="6"/>
  <c r="B7" i="3" l="1"/>
  <c r="K7" i="3" s="1"/>
  <c r="B8" i="3"/>
  <c r="K8" i="3" s="1"/>
  <c r="B9" i="3"/>
  <c r="K9" i="3" s="1"/>
  <c r="B10" i="3"/>
  <c r="K10" i="3" s="1"/>
  <c r="B14" i="3"/>
  <c r="K14" i="3" s="1"/>
  <c r="B15" i="3"/>
  <c r="K15" i="3" s="1"/>
  <c r="B16" i="3"/>
  <c r="K16" i="3" s="1"/>
  <c r="B17" i="3"/>
  <c r="K17" i="3" s="1"/>
  <c r="E8" i="6" l="1"/>
  <c r="E7" i="6"/>
  <c r="G8" i="6"/>
  <c r="F8" i="6"/>
  <c r="G7" i="6"/>
  <c r="F7" i="6"/>
  <c r="H9" i="6"/>
  <c r="O7" i="6" a="1"/>
  <c r="O7" i="6" s="1"/>
  <c r="B5" i="3" l="1"/>
  <c r="K5" i="3" s="1"/>
  <c r="B4" i="3"/>
  <c r="K4" i="3" s="1"/>
  <c r="B3" i="3"/>
  <c r="K3" i="3" s="1"/>
  <c r="I4" i="2" l="1"/>
  <c r="H4" i="2"/>
  <c r="I5" i="2"/>
  <c r="Q8" i="6" s="1" a="1"/>
  <c r="Q8" i="6" s="1"/>
  <c r="H5" i="2"/>
  <c r="P8" i="6" s="1" a="1"/>
  <c r="P8" i="6" s="1"/>
  <c r="I2" i="2"/>
  <c r="Q7" i="6" s="1" a="1"/>
  <c r="Q7" i="6" s="1"/>
  <c r="H2" i="2"/>
  <c r="I3" i="2"/>
  <c r="H3" i="2"/>
  <c r="H8" i="6"/>
  <c r="H7" i="6"/>
  <c r="J2" i="2" l="1"/>
  <c r="J4" i="2"/>
  <c r="P7" i="6" a="1"/>
  <c r="P7" i="6" s="1"/>
  <c r="J3" i="2"/>
  <c r="N11" i="7" s="1"/>
  <c r="J5" i="2"/>
  <c r="K6" i="2"/>
  <c r="N12" i="7"/>
  <c r="N10" i="7" l="1"/>
  <c r="K4" i="2"/>
  <c r="K3" i="2"/>
  <c r="K5" i="2"/>
  <c r="S8" i="6" s="1" a="1"/>
  <c r="S8" i="6" s="1"/>
  <c r="R8" i="6" a="1"/>
  <c r="R8" i="6" s="1"/>
  <c r="K2" i="2"/>
  <c r="S7" i="6" s="1" a="1"/>
  <c r="S7" i="6" s="1"/>
  <c r="R7" i="6" l="1" a="1"/>
  <c r="R7" i="6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A4" authorId="0" shapeId="0" xr:uid="{57D802A4-B63F-49F5-B6A5-109A4AA11977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保质期到期日</t>
        </r>
      </text>
    </comment>
    <comment ref="D4" authorId="0" shapeId="0" xr:uid="{A5BEF966-3676-40FE-B0F7-601BF80D8FA2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指从订货之日起至到货时的间隔天数</t>
        </r>
      </text>
    </comment>
    <comment ref="G4" authorId="0" shapeId="0" xr:uid="{42DB7DD7-FD99-4039-A23E-95AAEE160E46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=1-年缺货次数/年订货次数
如95%，是指可以满足95%的顾客。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N9" authorId="0" shapeId="0" xr:uid="{296B4162-F708-46DA-A405-379ECAC26D65}">
      <text>
        <r>
          <rPr>
            <b/>
            <sz val="9"/>
            <color indexed="81"/>
            <rFont val="宋体"/>
            <family val="3"/>
            <charset val="134"/>
          </rPr>
          <t>作者:
当前库存低于“日安全存量”时，给予红色底纹提醒；当前库存介于“日安全存量”与“月安全存量”之间时，给予黄色底纹预警；当前库存介于“月安全存量”与“季度安全存量”之间时，给予橙色底纹安全预警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B1" authorId="0" shapeId="0" xr:uid="{701E507D-1486-4844-8002-89DEFE89D8F7}">
      <text>
        <r>
          <rPr>
            <b/>
            <sz val="9"/>
            <color indexed="81"/>
            <rFont val="宋体"/>
            <family val="3"/>
            <charset val="134"/>
          </rPr>
          <t>作者:
编号规则：
店名（首字母）</t>
        </r>
        <r>
          <rPr>
            <sz val="9"/>
            <color indexed="81"/>
            <rFont val="宋体"/>
            <family val="3"/>
            <charset val="134"/>
          </rPr>
          <t>-商品（SP）-000001
例：WNS-SP-000001</t>
        </r>
      </text>
    </comment>
    <comment ref="K1" authorId="0" shapeId="0" xr:uid="{41550118-BF3C-491A-AA7E-FE12115F47A6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对于在180天内即将到期的产品标注红色底纹；
对于在180天以上到期的产品，标注黄色底纹。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E1" authorId="0" shapeId="0" xr:uid="{09B6A13E-E8D5-4452-B636-024EDD271D98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“入库类型”如有增加，请依次往下添加即可，中间不能有空行。</t>
        </r>
      </text>
    </comment>
  </commentList>
</comments>
</file>

<file path=xl/sharedStrings.xml><?xml version="1.0" encoding="utf-8"?>
<sst xmlns="http://schemas.openxmlformats.org/spreadsheetml/2006/main" count="290" uniqueCount="124">
  <si>
    <t>商品编号</t>
    <phoneticPr fontId="1" type="noConversion"/>
  </si>
  <si>
    <t>商品名称</t>
    <phoneticPr fontId="1" type="noConversion"/>
  </si>
  <si>
    <t>条形码</t>
    <phoneticPr fontId="1" type="noConversion"/>
  </si>
  <si>
    <t>生产日期</t>
    <phoneticPr fontId="1" type="noConversion"/>
  </si>
  <si>
    <t>保质期（月）</t>
    <phoneticPr fontId="1" type="noConversion"/>
  </si>
  <si>
    <t>入库</t>
    <phoneticPr fontId="1" type="noConversion"/>
  </si>
  <si>
    <t>出库</t>
    <phoneticPr fontId="1" type="noConversion"/>
  </si>
  <si>
    <t>库存</t>
    <phoneticPr fontId="1" type="noConversion"/>
  </si>
  <si>
    <t>保质期到期提醒</t>
    <phoneticPr fontId="1" type="noConversion"/>
  </si>
  <si>
    <t>WNS-SP-000001</t>
    <phoneticPr fontId="1" type="noConversion"/>
  </si>
  <si>
    <t>A</t>
    <phoneticPr fontId="1" type="noConversion"/>
  </si>
  <si>
    <t>B</t>
    <phoneticPr fontId="1" type="noConversion"/>
  </si>
  <si>
    <t>日期</t>
    <phoneticPr fontId="1" type="noConversion"/>
  </si>
  <si>
    <t>项目类型</t>
    <phoneticPr fontId="1" type="noConversion"/>
  </si>
  <si>
    <t>出入库类型</t>
    <phoneticPr fontId="1" type="noConversion"/>
  </si>
  <si>
    <t>数量</t>
    <phoneticPr fontId="1" type="noConversion"/>
  </si>
  <si>
    <t>头部</t>
    <phoneticPr fontId="1" type="noConversion"/>
  </si>
  <si>
    <t>眼部</t>
    <phoneticPr fontId="1" type="noConversion"/>
  </si>
  <si>
    <t>面部</t>
    <phoneticPr fontId="1" type="noConversion"/>
  </si>
  <si>
    <t>胸部</t>
    <phoneticPr fontId="1" type="noConversion"/>
  </si>
  <si>
    <t>肩颈部</t>
    <phoneticPr fontId="1" type="noConversion"/>
  </si>
  <si>
    <t>背部</t>
    <phoneticPr fontId="1" type="noConversion"/>
  </si>
  <si>
    <t>腹部</t>
    <phoneticPr fontId="1" type="noConversion"/>
  </si>
  <si>
    <t>腰部</t>
    <phoneticPr fontId="1" type="noConversion"/>
  </si>
  <si>
    <t>卵巢部</t>
    <phoneticPr fontId="1" type="noConversion"/>
  </si>
  <si>
    <t>手部</t>
    <phoneticPr fontId="1" type="noConversion"/>
  </si>
  <si>
    <t>足部</t>
    <phoneticPr fontId="1" type="noConversion"/>
  </si>
  <si>
    <t>全身</t>
    <phoneticPr fontId="1" type="noConversion"/>
  </si>
  <si>
    <t>头部</t>
  </si>
  <si>
    <t>眼部</t>
  </si>
  <si>
    <t>面部</t>
  </si>
  <si>
    <t>胸部</t>
  </si>
  <si>
    <t>肩颈部</t>
  </si>
  <si>
    <t>背部</t>
  </si>
  <si>
    <t>腹部</t>
  </si>
  <si>
    <t>腰部</t>
  </si>
  <si>
    <t>卵巢部</t>
  </si>
  <si>
    <t>手部</t>
  </si>
  <si>
    <t>足部</t>
  </si>
  <si>
    <t>全身</t>
  </si>
  <si>
    <t>A</t>
  </si>
  <si>
    <t>B</t>
  </si>
  <si>
    <t>C</t>
  </si>
  <si>
    <t>C</t>
    <phoneticPr fontId="1" type="noConversion"/>
  </si>
  <si>
    <t>D</t>
    <phoneticPr fontId="1" type="noConversion"/>
  </si>
  <si>
    <t>E</t>
    <phoneticPr fontId="1" type="noConversion"/>
  </si>
  <si>
    <t>R</t>
    <phoneticPr fontId="1" type="noConversion"/>
  </si>
  <si>
    <t>G</t>
    <phoneticPr fontId="1" type="noConversion"/>
  </si>
  <si>
    <t>H</t>
    <phoneticPr fontId="1" type="noConversion"/>
  </si>
  <si>
    <t>I</t>
    <phoneticPr fontId="1" type="noConversion"/>
  </si>
  <si>
    <t>J</t>
    <phoneticPr fontId="1" type="noConversion"/>
  </si>
  <si>
    <t>K</t>
    <phoneticPr fontId="1" type="noConversion"/>
  </si>
  <si>
    <t>L</t>
    <phoneticPr fontId="1" type="noConversion"/>
  </si>
  <si>
    <t>WNS-SP-000003</t>
    <phoneticPr fontId="1" type="noConversion"/>
  </si>
  <si>
    <t>进货</t>
  </si>
  <si>
    <t>库存提醒天数</t>
    <phoneticPr fontId="1" type="noConversion"/>
  </si>
  <si>
    <t>出货</t>
  </si>
  <si>
    <t>退货</t>
  </si>
  <si>
    <t>到期日</t>
    <phoneticPr fontId="1" type="noConversion"/>
  </si>
  <si>
    <t>WNS-SP-000002</t>
    <phoneticPr fontId="1" type="noConversion"/>
  </si>
  <si>
    <t>入库</t>
  </si>
  <si>
    <t>出入库分类</t>
    <phoneticPr fontId="1" type="noConversion"/>
  </si>
  <si>
    <t>入库</t>
    <phoneticPr fontId="1" type="noConversion"/>
  </si>
  <si>
    <t>出库</t>
  </si>
  <si>
    <t>出库</t>
    <phoneticPr fontId="1" type="noConversion"/>
  </si>
  <si>
    <t>调入</t>
  </si>
  <si>
    <t>调出</t>
  </si>
  <si>
    <t>报损</t>
  </si>
  <si>
    <t>期初</t>
    <phoneticPr fontId="1" type="noConversion"/>
  </si>
  <si>
    <t>上月结余</t>
    <phoneticPr fontId="1" type="noConversion"/>
  </si>
  <si>
    <t>年</t>
    <phoneticPr fontId="1" type="noConversion"/>
  </si>
  <si>
    <t>月</t>
    <phoneticPr fontId="1" type="noConversion"/>
  </si>
  <si>
    <t>年月</t>
    <phoneticPr fontId="1" type="noConversion"/>
  </si>
  <si>
    <t>项目类型</t>
    <phoneticPr fontId="1" type="noConversion"/>
  </si>
  <si>
    <t>1、在《商品出入库表》和《商品资料表》中新增数据的方式，见右图：</t>
    <phoneticPr fontId="1" type="noConversion"/>
  </si>
  <si>
    <t>2、《基础表》内包含的信息，如下图：</t>
    <phoneticPr fontId="1" type="noConversion"/>
  </si>
  <si>
    <t>出入库分类、入库、出库、项目类型下面包含的内容</t>
    <phoneticPr fontId="1" type="noConversion"/>
  </si>
  <si>
    <t>各项目下包含的商品名称</t>
    <phoneticPr fontId="1" type="noConversion"/>
  </si>
  <si>
    <t>说明</t>
    <phoneticPr fontId="1" type="noConversion"/>
  </si>
  <si>
    <t>3、记录数据遵循步骤：</t>
    <phoneticPr fontId="1" type="noConversion"/>
  </si>
  <si>
    <t>首先在《商品资料表》中，构建商品信息，“商品编号”与“生产日期”共同表示商品的唯一性。添加生产日期是方便出库商品时，按照生产日期的先后顺序出库，保证先进先出。（如右图）
如果同一商品，生产日期不同，想要对该商品进行出入库记录，必须首先在《商品资料表》中再次增加该生产日期的商品信息。</t>
    <phoneticPr fontId="1" type="noConversion"/>
  </si>
  <si>
    <t>月份</t>
    <phoneticPr fontId="1" type="noConversion"/>
  </si>
  <si>
    <t>年份</t>
    <phoneticPr fontId="1" type="noConversion"/>
  </si>
  <si>
    <t>月末库存</t>
    <phoneticPr fontId="1" type="noConversion"/>
  </si>
  <si>
    <t>商品</t>
    <phoneticPr fontId="1" type="noConversion"/>
  </si>
  <si>
    <t>商品名称</t>
  </si>
  <si>
    <t>生产日期</t>
  </si>
  <si>
    <t>到期日</t>
  </si>
  <si>
    <t>条形码</t>
  </si>
  <si>
    <t>保质期（月）</t>
  </si>
  <si>
    <t>库存</t>
  </si>
  <si>
    <t>保质期到期提醒</t>
  </si>
  <si>
    <t>693461310001</t>
    <phoneticPr fontId="1" type="noConversion"/>
  </si>
  <si>
    <t>693461310003</t>
    <phoneticPr fontId="1" type="noConversion"/>
  </si>
  <si>
    <t>693461310009</t>
    <phoneticPr fontId="1" type="noConversion"/>
  </si>
  <si>
    <t>统计指定年份和月份商品当月的出入库情况</t>
    <phoneticPr fontId="1" type="noConversion"/>
  </si>
  <si>
    <t>统计指定单个商品不同生产日期的当前库存状况</t>
    <phoneticPr fontId="1" type="noConversion"/>
  </si>
  <si>
    <t>顾客服务水平(%)</t>
  </si>
  <si>
    <t>安全系数z</t>
  </si>
  <si>
    <t>提前期（天）</t>
    <phoneticPr fontId="1" type="noConversion"/>
  </si>
  <si>
    <t>提前期</t>
    <phoneticPr fontId="1" type="noConversion"/>
  </si>
  <si>
    <t>%</t>
    <phoneticPr fontId="1" type="noConversion"/>
  </si>
  <si>
    <t>服务水平</t>
    <phoneticPr fontId="1" type="noConversion"/>
  </si>
  <si>
    <r>
      <t>然后就可以在《商品出入库表》中针对该商品做出入库记录了，特别注意的是要核对好“</t>
    </r>
    <r>
      <rPr>
        <b/>
        <sz val="11"/>
        <color theme="1"/>
        <rFont val="等线"/>
        <family val="3"/>
        <charset val="134"/>
        <scheme val="minor"/>
      </rPr>
      <t>生产日期</t>
    </r>
    <r>
      <rPr>
        <sz val="11"/>
        <color theme="1"/>
        <rFont val="等线"/>
        <family val="2"/>
        <scheme val="minor"/>
      </rPr>
      <t>”。针对每个商品，每天只记录一次出入库记录。如商品A一天出库3次，只需在当天记录商品A出库3个。</t>
    </r>
    <phoneticPr fontId="1" type="noConversion"/>
  </si>
  <si>
    <t>安全系数</t>
    <phoneticPr fontId="1" type="noConversion"/>
  </si>
  <si>
    <t>月度</t>
    <phoneticPr fontId="1" type="noConversion"/>
  </si>
  <si>
    <t>季度</t>
    <phoneticPr fontId="1" type="noConversion"/>
  </si>
  <si>
    <t>B</t>
    <phoneticPr fontId="1" type="noConversion"/>
  </si>
  <si>
    <t>安全存量SS计算公式：</t>
    <phoneticPr fontId="1" type="noConversion"/>
  </si>
  <si>
    <t>安全存量
（按日）</t>
    <phoneticPr fontId="1" type="noConversion"/>
  </si>
  <si>
    <t>安全存量
（按月）</t>
    <phoneticPr fontId="1" type="noConversion"/>
  </si>
  <si>
    <t>安全存量
（按季度）</t>
    <phoneticPr fontId="1" type="noConversion"/>
  </si>
  <si>
    <t>日销售
标准差</t>
    <phoneticPr fontId="1" type="noConversion"/>
  </si>
  <si>
    <t>月销售
标准差</t>
    <phoneticPr fontId="1" type="noConversion"/>
  </si>
  <si>
    <t>季度销售
标准差</t>
    <phoneticPr fontId="1" type="noConversion"/>
  </si>
  <si>
    <t>搜集连续日期内每天商品的销售量</t>
    <phoneticPr fontId="1" type="noConversion"/>
  </si>
  <si>
    <t>搜集连续日期内每月商品的销售量</t>
    <phoneticPr fontId="1" type="noConversion"/>
  </si>
  <si>
    <t>搜集连续日期内每季度商品的销售量</t>
    <phoneticPr fontId="1" type="noConversion"/>
  </si>
  <si>
    <t>当前库存</t>
    <phoneticPr fontId="1" type="noConversion"/>
  </si>
  <si>
    <t>4、《商品资料表》、《商品出入库表》、《历史出库记录截取》、《库存预警》和《库存查询》内容介绍</t>
  </si>
  <si>
    <t>根据“顾客服务水平”查询对应的“安全系数”，用于计算“安全存量”</t>
    <phoneticPr fontId="1" type="noConversion"/>
  </si>
  <si>
    <t>《库存预警》仅用于查看当前库存是否满足安全存量，不需要任何编辑。</t>
    <phoneticPr fontId="1" type="noConversion"/>
  </si>
  <si>
    <t>《库存查询》仅用于根据“年份”、“月份”、“商品名称”查询统计商品出入库情况。</t>
    <phoneticPr fontId="1" type="noConversion"/>
  </si>
  <si>
    <t>库存预警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</si>
</sst>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_);[Red]\(0.0\)"/>
    <numFmt numFmtId="177" formatCode="0_);[Red]\(0\)"/>
  </numFmts>
  <fonts count="2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sz val="14"/>
      <color theme="1"/>
      <name val="等线"/>
      <family val="2"/>
      <scheme val="minor"/>
    </font>
    <font>
      <sz val="14"/>
      <color theme="1"/>
      <name val="等线"/>
      <family val="3"/>
      <charset val="134"/>
      <scheme val="minor"/>
    </font>
    <font>
      <b/>
      <sz val="14"/>
      <color theme="0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b/>
      <sz val="12"/>
      <color rgb="FFFF0000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FFFF00"/>
      <name val="等线"/>
      <family val="2"/>
      <scheme val="minor"/>
    </font>
    <font>
      <sz val="11"/>
      <color rgb="FFFFFF00"/>
      <name val="等线"/>
      <family val="3"/>
      <charset val="134"/>
      <scheme val="minor"/>
    </font>
    <font>
      <sz val="11"/>
      <color rgb="FF66FF66"/>
      <name val="等线"/>
      <family val="2"/>
      <scheme val="minor"/>
    </font>
    <font>
      <sz val="11"/>
      <color rgb="FFFF99FF"/>
      <name val="等线"/>
      <family val="2"/>
      <scheme val="minor"/>
    </font>
    <font>
      <b/>
      <sz val="11"/>
      <name val="等线"/>
      <family val="3"/>
      <charset val="134"/>
      <scheme val="minor"/>
    </font>
    <font>
      <sz val="11"/>
      <name val="等线"/>
      <family val="2"/>
      <scheme val="minor"/>
    </font>
    <font>
      <sz val="12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/>
      <bottom/>
      <diagonal/>
    </border>
    <border>
      <left/>
      <right style="thin">
        <color theme="4" tint="0.59996337778862885"/>
      </right>
      <top/>
      <bottom/>
      <diagonal/>
    </border>
    <border>
      <left/>
      <right/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79998168889431442"/>
      </left>
      <right/>
      <top style="thin">
        <color theme="4" tint="0.79998168889431442"/>
      </top>
      <bottom/>
      <diagonal/>
    </border>
    <border>
      <left/>
      <right/>
      <top style="thin">
        <color theme="4" tint="0.79998168889431442"/>
      </top>
      <bottom/>
      <diagonal/>
    </border>
    <border>
      <left/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/>
      <right style="thin">
        <color theme="4" tint="0.59996337778862885"/>
      </right>
      <top/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/>
      <bottom style="thin">
        <color theme="4" tint="0.59996337778862885"/>
      </bottom>
      <diagonal/>
    </border>
    <border>
      <left style="thin">
        <color theme="4" tint="0.59996337778862885"/>
      </left>
      <right/>
      <top/>
      <bottom style="thin">
        <color theme="4" tint="0.59996337778862885"/>
      </bottom>
      <diagonal/>
    </border>
    <border>
      <left/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 style="thin">
        <color theme="4" tint="0.59996337778862885"/>
      </left>
      <right/>
      <top style="thin">
        <color theme="4" tint="0.59996337778862885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NumberFormat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0" fillId="4" borderId="0" xfId="0" applyFill="1"/>
    <xf numFmtId="0" fontId="0" fillId="0" borderId="0" xfId="0" applyAlignment="1">
      <alignment horizontal="left" vertical="center"/>
    </xf>
    <xf numFmtId="0" fontId="10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0" fillId="5" borderId="0" xfId="0" applyFill="1" applyAlignment="1">
      <alignment horizontal="center"/>
    </xf>
    <xf numFmtId="0" fontId="0" fillId="5" borderId="0" xfId="0" applyNumberFormat="1" applyFill="1" applyAlignment="1">
      <alignment horizontal="center"/>
    </xf>
    <xf numFmtId="14" fontId="0" fillId="5" borderId="0" xfId="0" applyNumberFormat="1" applyFill="1" applyAlignment="1">
      <alignment horizontal="center"/>
    </xf>
    <xf numFmtId="0" fontId="0" fillId="0" borderId="0" xfId="0" applyAlignment="1">
      <alignment vertical="top"/>
    </xf>
    <xf numFmtId="0" fontId="7" fillId="0" borderId="0" xfId="0" applyFont="1" applyAlignment="1">
      <alignment horizontal="right"/>
    </xf>
    <xf numFmtId="0" fontId="0" fillId="6" borderId="4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6" borderId="4" xfId="0" applyNumberFormat="1" applyFill="1" applyBorder="1" applyAlignment="1">
      <alignment horizontal="center"/>
    </xf>
    <xf numFmtId="14" fontId="0" fillId="6" borderId="4" xfId="0" applyNumberFormat="1" applyFill="1" applyBorder="1" applyAlignment="1">
      <alignment horizontal="center"/>
    </xf>
    <xf numFmtId="0" fontId="8" fillId="0" borderId="4" xfId="0" applyFont="1" applyBorder="1" applyAlignment="1" applyProtection="1">
      <alignment horizontal="center"/>
      <protection locked="0"/>
    </xf>
    <xf numFmtId="0" fontId="0" fillId="0" borderId="0" xfId="0" applyAlignment="1">
      <alignment vertical="center"/>
    </xf>
    <xf numFmtId="0" fontId="0" fillId="0" borderId="0" xfId="0" applyAlignment="1" applyProtection="1">
      <alignment horizontal="center"/>
    </xf>
    <xf numFmtId="176" fontId="0" fillId="0" borderId="0" xfId="0" applyNumberFormat="1" applyAlignment="1" applyProtection="1">
      <alignment horizontal="center"/>
    </xf>
    <xf numFmtId="177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17" fillId="0" borderId="0" xfId="0" applyFont="1" applyAlignment="1" applyProtection="1">
      <alignment horizontal="center" vertical="center" wrapText="1"/>
    </xf>
    <xf numFmtId="0" fontId="18" fillId="0" borderId="0" xfId="0" applyFont="1" applyAlignment="1" applyProtection="1">
      <alignment horizontal="center" vertical="center" wrapText="1"/>
    </xf>
    <xf numFmtId="0" fontId="19" fillId="0" borderId="0" xfId="0" applyFont="1" applyAlignment="1" applyProtection="1">
      <alignment horizontal="center" vertical="center"/>
    </xf>
    <xf numFmtId="0" fontId="20" fillId="0" borderId="0" xfId="0" applyFont="1" applyAlignment="1" applyProtection="1">
      <alignment horizontal="center" vertical="center"/>
    </xf>
    <xf numFmtId="0" fontId="14" fillId="0" borderId="0" xfId="0" applyFont="1" applyAlignment="1" applyProtection="1">
      <alignment horizontal="center" vertical="center" wrapText="1"/>
    </xf>
    <xf numFmtId="0" fontId="16" fillId="0" borderId="0" xfId="0" applyFont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7" fillId="0" borderId="10" xfId="0" applyFont="1" applyBorder="1" applyAlignment="1" applyProtection="1">
      <alignment horizontal="left"/>
      <protection locked="0"/>
    </xf>
    <xf numFmtId="0" fontId="7" fillId="0" borderId="11" xfId="0" applyFont="1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left"/>
      <protection locked="0"/>
    </xf>
    <xf numFmtId="0" fontId="0" fillId="0" borderId="12" xfId="0" applyBorder="1" applyAlignment="1" applyProtection="1">
      <alignment horizontal="left"/>
      <protection locked="0"/>
    </xf>
    <xf numFmtId="0" fontId="0" fillId="0" borderId="13" xfId="0" applyBorder="1" applyAlignment="1" applyProtection="1">
      <alignment horizontal="left"/>
      <protection locked="0"/>
    </xf>
    <xf numFmtId="0" fontId="0" fillId="0" borderId="0" xfId="0" applyBorder="1" applyAlignment="1" applyProtection="1">
      <alignment horizontal="left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6" borderId="22" xfId="0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21" fillId="6" borderId="18" xfId="0" applyFont="1" applyFill="1" applyBorder="1" applyAlignment="1">
      <alignment horizontal="center"/>
    </xf>
    <xf numFmtId="0" fontId="21" fillId="6" borderId="19" xfId="0" applyFont="1" applyFill="1" applyBorder="1" applyAlignment="1">
      <alignment horizontal="center"/>
    </xf>
    <xf numFmtId="0" fontId="21" fillId="6" borderId="20" xfId="0" applyFont="1" applyFill="1" applyBorder="1" applyAlignment="1">
      <alignment horizontal="center"/>
    </xf>
    <xf numFmtId="49" fontId="0" fillId="6" borderId="22" xfId="0" applyNumberFormat="1" applyFill="1" applyBorder="1" applyAlignment="1">
      <alignment horizontal="center"/>
    </xf>
    <xf numFmtId="14" fontId="0" fillId="6" borderId="22" xfId="0" applyNumberFormat="1" applyFill="1" applyBorder="1" applyAlignment="1">
      <alignment horizontal="center"/>
    </xf>
    <xf numFmtId="49" fontId="21" fillId="6" borderId="19" xfId="0" applyNumberFormat="1" applyFont="1" applyFill="1" applyBorder="1" applyAlignment="1">
      <alignment horizontal="center"/>
    </xf>
    <xf numFmtId="14" fontId="21" fillId="6" borderId="19" xfId="0" applyNumberFormat="1" applyFont="1" applyFill="1" applyBorder="1" applyAlignment="1">
      <alignment horizontal="center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0" fontId="0" fillId="0" borderId="0" xfId="0" applyNumberFormat="1" applyProtection="1">
      <protection locked="0"/>
    </xf>
    <xf numFmtId="14" fontId="0" fillId="0" borderId="0" xfId="0" applyNumberFormat="1" applyProtection="1">
      <protection locked="0"/>
    </xf>
    <xf numFmtId="0" fontId="0" fillId="0" borderId="0" xfId="0" applyAlignment="1">
      <alignment vertical="center" wrapText="1"/>
    </xf>
    <xf numFmtId="0" fontId="22" fillId="6" borderId="0" xfId="0" applyFont="1" applyFill="1"/>
    <xf numFmtId="0" fontId="11" fillId="4" borderId="0" xfId="0" applyFont="1" applyFill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/>
    </xf>
    <xf numFmtId="0" fontId="0" fillId="0" borderId="0" xfId="0" applyNumberFormat="1" applyAlignment="1">
      <alignment horizontal="center"/>
    </xf>
    <xf numFmtId="0" fontId="23" fillId="0" borderId="0" xfId="0" applyFont="1" applyAlignment="1" applyProtection="1">
      <alignment horizontal="center" vertical="center"/>
      <protection locked="0"/>
    </xf>
    <xf numFmtId="14" fontId="10" fillId="0" borderId="0" xfId="0" applyNumberFormat="1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NumberFormat="1" applyFont="1" applyAlignment="1" applyProtection="1">
      <alignment horizontal="center" vertical="center"/>
      <protection locked="0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1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8" fillId="0" borderId="6" xfId="0" applyFont="1" applyBorder="1" applyAlignment="1" applyProtection="1">
      <alignment horizontal="right"/>
      <protection locked="0"/>
    </xf>
    <xf numFmtId="0" fontId="8" fillId="0" borderId="9" xfId="0" applyFont="1" applyBorder="1" applyAlignment="1" applyProtection="1">
      <alignment horizontal="right"/>
      <protection locked="0"/>
    </xf>
    <xf numFmtId="0" fontId="8" fillId="0" borderId="5" xfId="0" applyFont="1" applyBorder="1" applyAlignment="1" applyProtection="1">
      <alignment horizontal="right"/>
      <protection locked="0"/>
    </xf>
    <xf numFmtId="0" fontId="15" fillId="0" borderId="0" xfId="0" applyFont="1" applyAlignment="1">
      <alignment horizontal="left" vertical="center"/>
    </xf>
    <xf numFmtId="0" fontId="13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0" fillId="0" borderId="0" xfId="0" applyFill="1"/>
  </cellXfs>
  <cellStyles count="1">
    <cellStyle name="常规" xfId="0" builtinId="0"/>
  </cellStyles>
  <dxfs count="137">
    <dxf>
      <font>
        <color theme="1"/>
      </font>
      <fill>
        <patternFill>
          <bgColor rgb="FFFF0000"/>
        </patternFill>
      </fill>
    </dxf>
    <dxf>
      <font>
        <color theme="1"/>
      </font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等线"/>
        <charset val="134"/>
        <scheme val="minor"/>
      </font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top style="thin">
          <color theme="4" tint="0.39997558519241921"/>
        </top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等线"/>
        <charset val="134"/>
        <scheme val="minor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textRotation="0" wrapText="0" indent="0" justifyLastLine="0" shrinkToFit="0" readingOrder="0"/>
    </dxf>
    <dxf>
      <numFmt numFmtId="19" formatCode="yyyy/m/d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alignment horizontal="center" textRotation="0" wrapText="0" indent="0" justifyLastLine="0" shrinkToFit="0" readingOrder="0"/>
      <protection locked="0" hidden="0"/>
    </dxf>
    <dxf>
      <numFmt numFmtId="19" formatCode="yyyy/m/d"/>
      <alignment horizontal="center" textRotation="0" wrapText="0" indent="0" justifyLastLine="0" shrinkToFit="0" readingOrder="0"/>
      <protection locked="0" hidden="0"/>
    </dxf>
    <dxf>
      <numFmt numFmtId="30" formatCode="@"/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  <protection locked="0" hidden="0"/>
    </dxf>
    <dxf>
      <alignment horizont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等线"/>
        <charset val="134"/>
        <scheme val="minor"/>
      </font>
      <alignment horizontal="center" vertical="center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9" formatCode="yyyy/m/d"/>
      <alignment horizontal="center" vertical="bottom" textRotation="0" wrapText="0" indent="0" justifyLastLine="0" shrinkToFit="0" readingOrder="0"/>
      <protection locked="0" hidden="0"/>
    </dxf>
    <dxf>
      <numFmt numFmtId="19" formatCode="yyyy/m/d"/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0" formatCode="General"/>
      <fill>
        <patternFill patternType="solid">
          <fgColor indexed="64"/>
          <bgColor rgb="FFFFC000"/>
        </patternFill>
      </fill>
      <alignment horizontal="center" vertical="bottom" textRotation="0" wrapText="0" indent="0" justifyLastLine="0" shrinkToFit="0" readingOrder="0"/>
    </dxf>
    <dxf>
      <numFmt numFmtId="19" formatCode="yyyy/m/d"/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等线"/>
        <charset val="134"/>
        <scheme val="minor"/>
      </font>
      <alignment horizontal="center" vertical="center" textRotation="0" wrapText="0" indent="0" justifyLastLine="0" shrinkToFit="0" readingOrder="0"/>
      <protection locked="0" hidden="0"/>
    </dxf>
    <dxf>
      <numFmt numFmtId="0" formatCode="General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numFmt numFmtId="0" formatCode="General"/>
      <alignment horizontal="center" vertical="bottom" textRotation="0" wrapText="0" indent="0" justifyLastLine="0" shrinkToFit="0" readingOrder="0"/>
      <protection locked="1" hidden="0"/>
    </dxf>
    <dxf>
      <numFmt numFmtId="0" formatCode="General"/>
      <alignment horizontal="center" vertical="bottom" textRotation="0" wrapText="0" indent="0" justifyLastLine="0" shrinkToFit="0" readingOrder="0"/>
      <protection locked="1" hidden="0"/>
    </dxf>
    <dxf>
      <numFmt numFmtId="0" formatCode="General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1" hidden="0"/>
    </dxf>
    <dxf>
      <alignment horizontal="center" vertical="center" textRotation="0" wrapText="0" indent="0" justifyLastLine="0" shrinkToFit="0" readingOrder="0"/>
      <protection locked="1" hidden="0"/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/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numFmt numFmtId="19" formatCode="yyyy/m/d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numFmt numFmtId="19" formatCode="yyyy/m/d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numFmt numFmtId="30" formatCode="@"/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border outline="0">
        <top style="thin">
          <color theme="4" tint="0.59996337778862885"/>
        </top>
      </border>
    </dxf>
    <dxf>
      <border outline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4" tint="0.599963377788628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等线"/>
        <charset val="134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/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  <vertical/>
        <horizontal/>
      </border>
    </dxf>
    <dxf>
      <border outline="0">
        <top style="thin">
          <color theme="4" tint="0.59996337778862885"/>
        </top>
      </border>
    </dxf>
    <dxf>
      <border outline="0">
        <left style="thin">
          <color theme="4" tint="0.59996337778862885"/>
        </left>
        <right style="thin">
          <color theme="4" tint="0.59996337778862885"/>
        </right>
        <top style="thin">
          <color theme="4" tint="0.59996337778862885"/>
        </top>
        <bottom style="thin">
          <color theme="4" tint="0.59996337778862885"/>
        </bottom>
      </border>
    </dxf>
    <dxf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theme="4" tint="0.59996337778862885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等线"/>
        <charset val="134"/>
        <scheme val="minor"/>
      </font>
      <fill>
        <patternFill patternType="solid">
          <fgColor indexed="64"/>
          <bgColor theme="4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4" tint="0.59996337778862885"/>
        </left>
        <right style="thin">
          <color theme="4" tint="0.59996337778862885"/>
        </right>
        <top/>
        <bottom/>
      </border>
    </dxf>
    <dxf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切片器样式 1" pivot="0" table="0" count="1" xr9:uid="{726107B2-FF0B-4240-9A0D-05295909BFCF}">
      <tableStyleElement type="headerRow" dxfId="136"/>
    </tableStyle>
  </tableStyles>
  <colors>
    <mruColors>
      <color rgb="FFFF99FF"/>
      <color rgb="FF66FF66"/>
    </mruColors>
  </colors>
  <extLst>
    <ext xmlns:x14="http://schemas.microsoft.com/office/spreadsheetml/2009/9/main" uri="{EB79DEF2-80B8-43e5-95BD-54CBDDF9020C}">
      <x14:slicerStyles defaultSlicerStyle="SlicerStyleLight1">
        <x14:slicerStyle name="切片器样式 1"/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&#21830;&#21697;&#20986;&#20837;&#24211;&#34920;!A1"/><Relationship Id="rId7" Type="http://schemas.openxmlformats.org/officeDocument/2006/relationships/hyperlink" Target="#&#22522;&#30784;&#34920;!A1"/><Relationship Id="rId2" Type="http://schemas.openxmlformats.org/officeDocument/2006/relationships/hyperlink" Target="#&#24211;&#23384;&#39044;&#35686;!A1"/><Relationship Id="rId1" Type="http://schemas.openxmlformats.org/officeDocument/2006/relationships/hyperlink" Target="#&#24211;&#23384;&#26597;&#35810;!A1"/><Relationship Id="rId6" Type="http://schemas.openxmlformats.org/officeDocument/2006/relationships/hyperlink" Target="#&#35828;&#26126;!A1"/><Relationship Id="rId5" Type="http://schemas.openxmlformats.org/officeDocument/2006/relationships/hyperlink" Target="#&#21382;&#21490;&#20986;&#24211;&#35760;&#24405;&#25130;&#21462;!A1"/><Relationship Id="rId4" Type="http://schemas.openxmlformats.org/officeDocument/2006/relationships/hyperlink" Target="#&#21830;&#21697;&#36164;&#26009;&#34920;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hyperlink" Target="#&#39318;&#39029;!A1"/><Relationship Id="rId3" Type="http://schemas.openxmlformats.org/officeDocument/2006/relationships/image" Target="../media/image3.png"/><Relationship Id="rId21" Type="http://schemas.openxmlformats.org/officeDocument/2006/relationships/hyperlink" Target="#&#24211;&#23384;&#39044;&#35686;!A1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hyperlink" Target="#&#22522;&#30784;&#34920;!A1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hyperlink" Target="#&#21382;&#21490;&#20986;&#24211;&#35760;&#24405;&#25130;&#21462;!A1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hyperlink" Target="#&#21830;&#21697;&#36164;&#26009;&#34920;!A1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hyperlink" Target="#&#21830;&#21697;&#20986;&#20837;&#24211;&#34920;!A1"/><Relationship Id="rId27" Type="http://schemas.openxmlformats.org/officeDocument/2006/relationships/hyperlink" Target="#&#24211;&#23384;&#26597;&#35810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&#21830;&#21697;&#36164;&#26009;&#34920;!A1"/><Relationship Id="rId7" Type="http://schemas.openxmlformats.org/officeDocument/2006/relationships/hyperlink" Target="#&#35828;&#26126;!A1"/><Relationship Id="rId2" Type="http://schemas.openxmlformats.org/officeDocument/2006/relationships/hyperlink" Target="#&#21830;&#21697;&#20986;&#20837;&#24211;&#34920;!A1"/><Relationship Id="rId1" Type="http://schemas.openxmlformats.org/officeDocument/2006/relationships/hyperlink" Target="#&#24211;&#23384;&#39044;&#35686;!A1"/><Relationship Id="rId6" Type="http://schemas.openxmlformats.org/officeDocument/2006/relationships/hyperlink" Target="#&#39318;&#39029;!A1"/><Relationship Id="rId5" Type="http://schemas.openxmlformats.org/officeDocument/2006/relationships/hyperlink" Target="#&#22522;&#30784;&#34920;!A1"/><Relationship Id="rId4" Type="http://schemas.openxmlformats.org/officeDocument/2006/relationships/hyperlink" Target="#&#21382;&#21490;&#20986;&#24211;&#35760;&#24405;&#25130;&#21462;!A1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hyperlink" Target="#&#39318;&#39029;!A1"/><Relationship Id="rId3" Type="http://schemas.openxmlformats.org/officeDocument/2006/relationships/hyperlink" Target="#&#21830;&#21697;&#20986;&#20837;&#24211;&#34920;!A1"/><Relationship Id="rId7" Type="http://schemas.openxmlformats.org/officeDocument/2006/relationships/hyperlink" Target="#&#22522;&#30784;&#34920;!A1"/><Relationship Id="rId2" Type="http://schemas.openxmlformats.org/officeDocument/2006/relationships/hyperlink" Target="#&#24211;&#23384;&#26597;&#35810;!A1"/><Relationship Id="rId1" Type="http://schemas.openxmlformats.org/officeDocument/2006/relationships/image" Target="../media/image21.png"/><Relationship Id="rId6" Type="http://schemas.openxmlformats.org/officeDocument/2006/relationships/hyperlink" Target="#&#35828;&#26126;!A1"/><Relationship Id="rId5" Type="http://schemas.openxmlformats.org/officeDocument/2006/relationships/hyperlink" Target="#&#21382;&#21490;&#20986;&#24211;&#35760;&#24405;&#25130;&#21462;!A1"/><Relationship Id="rId4" Type="http://schemas.openxmlformats.org/officeDocument/2006/relationships/hyperlink" Target="#&#21830;&#21697;&#36164;&#26009;&#34920;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&#24211;&#23384;&#26597;&#35810;!A1"/><Relationship Id="rId7" Type="http://schemas.openxmlformats.org/officeDocument/2006/relationships/hyperlink" Target="#&#35828;&#26126;!A1"/><Relationship Id="rId2" Type="http://schemas.openxmlformats.org/officeDocument/2006/relationships/hyperlink" Target="#&#39318;&#39029;!A1"/><Relationship Id="rId1" Type="http://schemas.openxmlformats.org/officeDocument/2006/relationships/hyperlink" Target="#&#22522;&#30784;&#34920;!A1"/><Relationship Id="rId6" Type="http://schemas.openxmlformats.org/officeDocument/2006/relationships/hyperlink" Target="#&#21382;&#21490;&#20986;&#24211;&#35760;&#24405;&#25130;&#21462;!A1"/><Relationship Id="rId5" Type="http://schemas.openxmlformats.org/officeDocument/2006/relationships/hyperlink" Target="#&#21830;&#21697;&#36164;&#26009;&#34920;!A1"/><Relationship Id="rId4" Type="http://schemas.openxmlformats.org/officeDocument/2006/relationships/hyperlink" Target="#&#24211;&#23384;&#39044;&#35686;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&#21830;&#21697;&#20986;&#20837;&#24211;&#34920;!A1"/><Relationship Id="rId7" Type="http://schemas.openxmlformats.org/officeDocument/2006/relationships/hyperlink" Target="#&#35828;&#26126;!A1"/><Relationship Id="rId2" Type="http://schemas.openxmlformats.org/officeDocument/2006/relationships/hyperlink" Target="#&#24211;&#23384;&#39044;&#35686;!A1"/><Relationship Id="rId1" Type="http://schemas.openxmlformats.org/officeDocument/2006/relationships/hyperlink" Target="#&#24211;&#23384;&#26597;&#35810;!A1"/><Relationship Id="rId6" Type="http://schemas.openxmlformats.org/officeDocument/2006/relationships/hyperlink" Target="#&#39318;&#39029;!A1"/><Relationship Id="rId5" Type="http://schemas.openxmlformats.org/officeDocument/2006/relationships/hyperlink" Target="#&#22522;&#30784;&#34920;!A1"/><Relationship Id="rId4" Type="http://schemas.openxmlformats.org/officeDocument/2006/relationships/hyperlink" Target="#&#21382;&#21490;&#20986;&#24211;&#35760;&#24405;&#25130;&#21462;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21830;&#21697;&#20986;&#20837;&#24211;&#34920;!A1"/><Relationship Id="rId7" Type="http://schemas.openxmlformats.org/officeDocument/2006/relationships/hyperlink" Target="#&#35828;&#26126;!A1"/><Relationship Id="rId2" Type="http://schemas.openxmlformats.org/officeDocument/2006/relationships/hyperlink" Target="#&#24211;&#23384;&#39044;&#35686;!A1"/><Relationship Id="rId1" Type="http://schemas.openxmlformats.org/officeDocument/2006/relationships/hyperlink" Target="#&#24211;&#23384;&#26597;&#35810;!A1"/><Relationship Id="rId6" Type="http://schemas.openxmlformats.org/officeDocument/2006/relationships/hyperlink" Target="#&#39318;&#39029;!A1"/><Relationship Id="rId5" Type="http://schemas.openxmlformats.org/officeDocument/2006/relationships/hyperlink" Target="#&#22522;&#30784;&#34920;!A1"/><Relationship Id="rId4" Type="http://schemas.openxmlformats.org/officeDocument/2006/relationships/hyperlink" Target="#&#21830;&#21697;&#36164;&#26009;&#34920;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&#21830;&#21697;&#20986;&#20837;&#24211;&#34920;!A1"/><Relationship Id="rId7" Type="http://schemas.openxmlformats.org/officeDocument/2006/relationships/hyperlink" Target="#&#35828;&#26126;!A1"/><Relationship Id="rId2" Type="http://schemas.openxmlformats.org/officeDocument/2006/relationships/hyperlink" Target="#&#24211;&#23384;&#39044;&#35686;!A1"/><Relationship Id="rId1" Type="http://schemas.openxmlformats.org/officeDocument/2006/relationships/hyperlink" Target="#&#24211;&#23384;&#26597;&#35810;!A1"/><Relationship Id="rId6" Type="http://schemas.openxmlformats.org/officeDocument/2006/relationships/hyperlink" Target="#&#39318;&#39029;!A1"/><Relationship Id="rId5" Type="http://schemas.openxmlformats.org/officeDocument/2006/relationships/hyperlink" Target="#&#21382;&#21490;&#20986;&#24211;&#35760;&#24405;&#25130;&#21462;!A1"/><Relationship Id="rId4" Type="http://schemas.openxmlformats.org/officeDocument/2006/relationships/hyperlink" Target="#&#21830;&#21697;&#36164;&#26009;&#34920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114301</xdr:colOff>
      <xdr:row>1</xdr:row>
      <xdr:rowOff>238125</xdr:rowOff>
    </xdr:from>
    <xdr:to>
      <xdr:col>8</xdr:col>
      <xdr:colOff>114301</xdr:colOff>
      <xdr:row>4</xdr:row>
      <xdr:rowOff>57150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457E530F-C10B-4872-BC4C-EE81FBB93D4B}"/>
            </a:ext>
          </a:extLst>
        </xdr:cNvPr>
        <xdr:cNvSpPr txBox="1"/>
      </xdr:nvSpPr>
      <xdr:spPr>
        <a:xfrm>
          <a:off x="3533776" y="419100"/>
          <a:ext cx="2743200" cy="4857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zh-CN" altLang="en-US" sz="2400" b="1">
              <a:solidFill>
                <a:schemeClr val="accent1">
                  <a:lumMod val="75000"/>
                </a:schemeClr>
              </a:solidFill>
              <a:latin typeface="+mj-ea"/>
              <a:ea typeface="+mj-ea"/>
            </a:rPr>
            <a:t>门店库存管理系统</a:t>
          </a:r>
        </a:p>
      </xdr:txBody>
    </xdr:sp>
    <xdr:clientData/>
  </xdr:twoCellAnchor>
  <xdr:twoCellAnchor>
    <xdr:from>
      <xdr:col>1</xdr:col>
      <xdr:colOff>333375</xdr:colOff>
      <xdr:row>5</xdr:row>
      <xdr:rowOff>19050</xdr:rowOff>
    </xdr:from>
    <xdr:to>
      <xdr:col>12</xdr:col>
      <xdr:colOff>123825</xdr:colOff>
      <xdr:row>24</xdr:row>
      <xdr:rowOff>123825</xdr:rowOff>
    </xdr:to>
    <xdr:grpSp>
      <xdr:nvGrpSpPr>
        <xdr:cNvPr id="5" name="组合 4">
          <a:extLst>
            <a:ext uri="{FF2B5EF4-FFF2-40B4-BE49-F238E27FC236}">
              <a16:creationId xmlns:a16="http://schemas.microsoft.com/office/drawing/2014/main" id="{CCA280A8-863D-44AC-B0A3-9DAEEFB685EF}"/>
            </a:ext>
          </a:extLst>
        </xdr:cNvPr>
        <xdr:cNvGrpSpPr/>
      </xdr:nvGrpSpPr>
      <xdr:grpSpPr>
        <a:xfrm>
          <a:off x="1323975" y="1047750"/>
          <a:ext cx="7153275" cy="3543300"/>
          <a:chOff x="1323975" y="1047750"/>
          <a:chExt cx="7153275" cy="3543300"/>
        </a:xfrm>
      </xdr:grpSpPr>
      <xdr:grpSp>
        <xdr:nvGrpSpPr>
          <xdr:cNvPr id="2" name="组合 1">
            <a:extLst>
              <a:ext uri="{FF2B5EF4-FFF2-40B4-BE49-F238E27FC236}">
                <a16:creationId xmlns:a16="http://schemas.microsoft.com/office/drawing/2014/main" id="{471A4996-3ADB-409C-B752-37851BD25563}"/>
              </a:ext>
            </a:extLst>
          </xdr:cNvPr>
          <xdr:cNvGrpSpPr/>
        </xdr:nvGrpSpPr>
        <xdr:grpSpPr>
          <a:xfrm>
            <a:off x="1571625" y="1381125"/>
            <a:ext cx="6715124" cy="2752725"/>
            <a:chOff x="990600" y="1104900"/>
            <a:chExt cx="6715124" cy="2752725"/>
          </a:xfrm>
        </xdr:grpSpPr>
        <xdr:grpSp>
          <xdr:nvGrpSpPr>
            <xdr:cNvPr id="16" name="组合 15">
              <a:extLst>
                <a:ext uri="{FF2B5EF4-FFF2-40B4-BE49-F238E27FC236}">
                  <a16:creationId xmlns:a16="http://schemas.microsoft.com/office/drawing/2014/main" id="{E31D4029-AA99-46E3-B10E-1CA85DC34EE1}"/>
                </a:ext>
              </a:extLst>
            </xdr:cNvPr>
            <xdr:cNvGrpSpPr/>
          </xdr:nvGrpSpPr>
          <xdr:grpSpPr>
            <a:xfrm>
              <a:off x="990600" y="1104900"/>
              <a:ext cx="6715124" cy="2752725"/>
              <a:chOff x="4600575" y="1047750"/>
              <a:chExt cx="6715124" cy="2752725"/>
            </a:xfrm>
          </xdr:grpSpPr>
          <xdr:grpSp>
            <xdr:nvGrpSpPr>
              <xdr:cNvPr id="23" name="组合 22">
                <a:extLst>
                  <a:ext uri="{FF2B5EF4-FFF2-40B4-BE49-F238E27FC236}">
                    <a16:creationId xmlns:a16="http://schemas.microsoft.com/office/drawing/2014/main" id="{6C8B2A05-0EAB-44A5-933F-8AA09E71FF68}"/>
                  </a:ext>
                </a:extLst>
              </xdr:cNvPr>
              <xdr:cNvGrpSpPr/>
            </xdr:nvGrpSpPr>
            <xdr:grpSpPr>
              <a:xfrm>
                <a:off x="4600575" y="1047750"/>
                <a:ext cx="6715124" cy="2752725"/>
                <a:chOff x="2343151" y="542925"/>
                <a:chExt cx="6715124" cy="2752725"/>
              </a:xfrm>
            </xdr:grpSpPr>
            <xdr:sp macro="" textlink="">
              <xdr:nvSpPr>
                <xdr:cNvPr id="24" name="矩形 23">
                  <a:hlinkClick xmlns:r="http://schemas.openxmlformats.org/officeDocument/2006/relationships" r:id="rId1" tooltip="点击进入”库存查询“》》"/>
                  <a:extLst>
                    <a:ext uri="{FF2B5EF4-FFF2-40B4-BE49-F238E27FC236}">
                      <a16:creationId xmlns:a16="http://schemas.microsoft.com/office/drawing/2014/main" id="{E5772439-C4E9-49D0-BC72-DC9F99D7A3B4}"/>
                    </a:ext>
                  </a:extLst>
                </xdr:cNvPr>
                <xdr:cNvSpPr/>
              </xdr:nvSpPr>
              <xdr:spPr>
                <a:xfrm>
                  <a:off x="2343151" y="1762125"/>
                  <a:ext cx="1476374" cy="304800"/>
                </a:xfrm>
                <a:prstGeom prst="rect">
                  <a:avLst/>
                </a:prstGeom>
                <a:scene3d>
                  <a:camera prst="orthographicFront"/>
                  <a:lightRig rig="threePt" dir="t"/>
                </a:scene3d>
                <a:sp3d>
                  <a:bevelT/>
                </a:sp3d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zh-CN" altLang="en-US" sz="1100"/>
                    <a:t>库存查询</a:t>
                  </a:r>
                  <a:endParaRPr lang="en-US" altLang="zh-CN" sz="1100"/>
                </a:p>
              </xdr:txBody>
            </xdr:sp>
            <xdr:sp macro="" textlink="">
              <xdr:nvSpPr>
                <xdr:cNvPr id="25" name="矩形 24">
                  <a:hlinkClick xmlns:r="http://schemas.openxmlformats.org/officeDocument/2006/relationships" r:id="rId2" tooltip="点击进入”库存预警“》》"/>
                  <a:extLst>
                    <a:ext uri="{FF2B5EF4-FFF2-40B4-BE49-F238E27FC236}">
                      <a16:creationId xmlns:a16="http://schemas.microsoft.com/office/drawing/2014/main" id="{FF3EBA14-D72B-46A6-9DFD-C7ABB1C408EE}"/>
                    </a:ext>
                  </a:extLst>
                </xdr:cNvPr>
                <xdr:cNvSpPr/>
              </xdr:nvSpPr>
              <xdr:spPr>
                <a:xfrm>
                  <a:off x="7581901" y="1771650"/>
                  <a:ext cx="1476374" cy="304800"/>
                </a:xfrm>
                <a:prstGeom prst="rect">
                  <a:avLst/>
                </a:prstGeom>
                <a:scene3d>
                  <a:camera prst="orthographicFront"/>
                  <a:lightRig rig="threePt" dir="t"/>
                </a:scene3d>
                <a:sp3d>
                  <a:bevelT/>
                </a:sp3d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zh-CN" altLang="en-US" sz="1100"/>
                    <a:t>库存预警</a:t>
                  </a:r>
                  <a:endParaRPr lang="en-US" altLang="zh-CN" sz="1100"/>
                </a:p>
              </xdr:txBody>
            </xdr:sp>
            <xdr:sp macro="" textlink="">
              <xdr:nvSpPr>
                <xdr:cNvPr id="26" name="矩形 25">
                  <a:hlinkClick xmlns:r="http://schemas.openxmlformats.org/officeDocument/2006/relationships" r:id="rId3" tooltip="点击进入”商品出入库表”》》"/>
                  <a:extLst>
                    <a:ext uri="{FF2B5EF4-FFF2-40B4-BE49-F238E27FC236}">
                      <a16:creationId xmlns:a16="http://schemas.microsoft.com/office/drawing/2014/main" id="{0459940E-2A82-4205-82B6-F4031912F7BD}"/>
                    </a:ext>
                  </a:extLst>
                </xdr:cNvPr>
                <xdr:cNvSpPr/>
              </xdr:nvSpPr>
              <xdr:spPr>
                <a:xfrm>
                  <a:off x="4972048" y="1752600"/>
                  <a:ext cx="1466851" cy="304800"/>
                </a:xfrm>
                <a:prstGeom prst="rect">
                  <a:avLst/>
                </a:prstGeom>
                <a:scene3d>
                  <a:camera prst="orthographicFront"/>
                  <a:lightRig rig="threePt" dir="t"/>
                </a:scene3d>
                <a:sp3d>
                  <a:bevelT/>
                </a:sp3d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zh-CN" altLang="en-US" sz="1100"/>
                    <a:t>商品出入库表</a:t>
                  </a:r>
                  <a:endParaRPr lang="en-US" altLang="zh-CN" sz="1100"/>
                </a:p>
              </xdr:txBody>
            </xdr:sp>
            <xdr:sp macro="" textlink="">
              <xdr:nvSpPr>
                <xdr:cNvPr id="27" name="矩形 26">
                  <a:hlinkClick xmlns:r="http://schemas.openxmlformats.org/officeDocument/2006/relationships" r:id="rId4" tooltip="点击进入”商品资料表“》》"/>
                  <a:extLst>
                    <a:ext uri="{FF2B5EF4-FFF2-40B4-BE49-F238E27FC236}">
                      <a16:creationId xmlns:a16="http://schemas.microsoft.com/office/drawing/2014/main" id="{2F5C3A30-1602-459C-899C-7189E573622F}"/>
                    </a:ext>
                  </a:extLst>
                </xdr:cNvPr>
                <xdr:cNvSpPr/>
              </xdr:nvSpPr>
              <xdr:spPr>
                <a:xfrm>
                  <a:off x="4991099" y="542925"/>
                  <a:ext cx="1476375" cy="304800"/>
                </a:xfrm>
                <a:prstGeom prst="rect">
                  <a:avLst/>
                </a:prstGeom>
                <a:scene3d>
                  <a:camera prst="orthographicFront"/>
                  <a:lightRig rig="threePt" dir="t"/>
                </a:scene3d>
                <a:sp3d>
                  <a:bevelT/>
                </a:sp3d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zh-CN" altLang="en-US" sz="1100"/>
                    <a:t>商品资料表</a:t>
                  </a:r>
                  <a:endParaRPr lang="en-US" altLang="zh-CN" sz="1100"/>
                </a:p>
              </xdr:txBody>
            </xdr:sp>
            <xdr:sp macro="" textlink="">
              <xdr:nvSpPr>
                <xdr:cNvPr id="28" name="矩形 27">
                  <a:hlinkClick xmlns:r="http://schemas.openxmlformats.org/officeDocument/2006/relationships" r:id="rId5" tooltip="点击进入”历史出库记录截取“》》"/>
                  <a:extLst>
                    <a:ext uri="{FF2B5EF4-FFF2-40B4-BE49-F238E27FC236}">
                      <a16:creationId xmlns:a16="http://schemas.microsoft.com/office/drawing/2014/main" id="{51E869FD-22DB-4BEA-B972-4341D0F2D728}"/>
                    </a:ext>
                  </a:extLst>
                </xdr:cNvPr>
                <xdr:cNvSpPr/>
              </xdr:nvSpPr>
              <xdr:spPr>
                <a:xfrm>
                  <a:off x="4981575" y="2990850"/>
                  <a:ext cx="1466850" cy="304800"/>
                </a:xfrm>
                <a:prstGeom prst="rect">
                  <a:avLst/>
                </a:prstGeom>
                <a:scene3d>
                  <a:camera prst="orthographicFront"/>
                  <a:lightRig rig="threePt" dir="t"/>
                </a:scene3d>
                <a:sp3d>
                  <a:bevelT/>
                </a:sp3d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ctr"/>
                <a:lstStyle/>
                <a:p>
                  <a:pPr algn="ctr"/>
                  <a:r>
                    <a:rPr lang="zh-CN" altLang="en-US" sz="1100"/>
                    <a:t>历史出库记录截取</a:t>
                  </a:r>
                  <a:endParaRPr lang="en-US" altLang="zh-CN" sz="1100"/>
                </a:p>
              </xdr:txBody>
            </xdr:sp>
            <xdr:sp macro="" textlink="">
              <xdr:nvSpPr>
                <xdr:cNvPr id="29" name="箭头: 右 28">
                  <a:extLst>
                    <a:ext uri="{FF2B5EF4-FFF2-40B4-BE49-F238E27FC236}">
                      <a16:creationId xmlns:a16="http://schemas.microsoft.com/office/drawing/2014/main" id="{BC48CA01-0BA6-469C-85EB-34DF2289D2EC}"/>
                    </a:ext>
                  </a:extLst>
                </xdr:cNvPr>
                <xdr:cNvSpPr/>
              </xdr:nvSpPr>
              <xdr:spPr>
                <a:xfrm rot="10800000">
                  <a:off x="3905246" y="1800217"/>
                  <a:ext cx="971553" cy="257182"/>
                </a:xfrm>
                <a:prstGeom prst="rightArrow">
                  <a:avLst>
                    <a:gd name="adj1" fmla="val 50000"/>
                    <a:gd name="adj2" fmla="val 79629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/>
                </a:p>
              </xdr:txBody>
            </xdr:sp>
            <xdr:sp macro="" textlink="">
              <xdr:nvSpPr>
                <xdr:cNvPr id="30" name="箭头: 圆角右 29">
                  <a:extLst>
                    <a:ext uri="{FF2B5EF4-FFF2-40B4-BE49-F238E27FC236}">
                      <a16:creationId xmlns:a16="http://schemas.microsoft.com/office/drawing/2014/main" id="{B3413F1B-02BC-4090-9C6B-DB0E17124864}"/>
                    </a:ext>
                  </a:extLst>
                </xdr:cNvPr>
                <xdr:cNvSpPr/>
              </xdr:nvSpPr>
              <xdr:spPr>
                <a:xfrm rot="5400000" flipV="1">
                  <a:off x="3414716" y="204794"/>
                  <a:ext cx="1057272" cy="1885946"/>
                </a:xfrm>
                <a:prstGeom prst="bentArrow">
                  <a:avLst>
                    <a:gd name="adj1" fmla="val 13541"/>
                    <a:gd name="adj2" fmla="val 16667"/>
                    <a:gd name="adj3" fmla="val 25000"/>
                    <a:gd name="adj4" fmla="val 43750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>
                    <a:solidFill>
                      <a:schemeClr val="tx1"/>
                    </a:solidFill>
                  </a:endParaRPr>
                </a:p>
              </xdr:txBody>
            </xdr:sp>
            <xdr:sp macro="" textlink="">
              <xdr:nvSpPr>
                <xdr:cNvPr id="31" name="箭头: 左右 30">
                  <a:extLst>
                    <a:ext uri="{FF2B5EF4-FFF2-40B4-BE49-F238E27FC236}">
                      <a16:creationId xmlns:a16="http://schemas.microsoft.com/office/drawing/2014/main" id="{6AB33EAE-D857-4E16-B493-2FA718CEF605}"/>
                    </a:ext>
                  </a:extLst>
                </xdr:cNvPr>
                <xdr:cNvSpPr/>
              </xdr:nvSpPr>
              <xdr:spPr>
                <a:xfrm rot="5400000">
                  <a:off x="5303045" y="1178721"/>
                  <a:ext cx="776286" cy="266700"/>
                </a:xfrm>
                <a:prstGeom prst="leftRightArrow">
                  <a:avLst>
                    <a:gd name="adj1" fmla="val 50000"/>
                    <a:gd name="adj2" fmla="val 85714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/>
                </a:p>
              </xdr:txBody>
            </xdr:sp>
            <xdr:sp macro="" textlink="">
              <xdr:nvSpPr>
                <xdr:cNvPr id="32" name="箭头: 圆角右 31">
                  <a:extLst>
                    <a:ext uri="{FF2B5EF4-FFF2-40B4-BE49-F238E27FC236}">
                      <a16:creationId xmlns:a16="http://schemas.microsoft.com/office/drawing/2014/main" id="{24A9A5EA-6B57-4583-A445-D91B93194E87}"/>
                    </a:ext>
                  </a:extLst>
                </xdr:cNvPr>
                <xdr:cNvSpPr/>
              </xdr:nvSpPr>
              <xdr:spPr>
                <a:xfrm rot="16200000" flipV="1">
                  <a:off x="6981826" y="1762124"/>
                  <a:ext cx="1057272" cy="1876423"/>
                </a:xfrm>
                <a:prstGeom prst="bentArrow">
                  <a:avLst>
                    <a:gd name="adj1" fmla="val 13541"/>
                    <a:gd name="adj2" fmla="val 16667"/>
                    <a:gd name="adj3" fmla="val 25000"/>
                    <a:gd name="adj4" fmla="val 43750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>
                    <a:solidFill>
                      <a:schemeClr val="tx1"/>
                    </a:solidFill>
                  </a:endParaRPr>
                </a:p>
              </xdr:txBody>
            </xdr:sp>
            <xdr:sp macro="" textlink="">
              <xdr:nvSpPr>
                <xdr:cNvPr id="33" name="箭头: 右 32">
                  <a:extLst>
                    <a:ext uri="{FF2B5EF4-FFF2-40B4-BE49-F238E27FC236}">
                      <a16:creationId xmlns:a16="http://schemas.microsoft.com/office/drawing/2014/main" id="{70C8BDBC-0A1E-4941-B9C6-941877D848AC}"/>
                    </a:ext>
                  </a:extLst>
                </xdr:cNvPr>
                <xdr:cNvSpPr/>
              </xdr:nvSpPr>
              <xdr:spPr>
                <a:xfrm>
                  <a:off x="6572251" y="1790692"/>
                  <a:ext cx="952500" cy="257182"/>
                </a:xfrm>
                <a:prstGeom prst="rightArrow">
                  <a:avLst>
                    <a:gd name="adj1" fmla="val 50000"/>
                    <a:gd name="adj2" fmla="val 79629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/>
                </a:p>
              </xdr:txBody>
            </xdr:sp>
            <xdr:sp macro="" textlink="">
              <xdr:nvSpPr>
                <xdr:cNvPr id="34" name="箭头: 圆角右 33">
                  <a:extLst>
                    <a:ext uri="{FF2B5EF4-FFF2-40B4-BE49-F238E27FC236}">
                      <a16:creationId xmlns:a16="http://schemas.microsoft.com/office/drawing/2014/main" id="{E269F9F9-7CED-4239-AE46-ECEA846B1BF2}"/>
                    </a:ext>
                  </a:extLst>
                </xdr:cNvPr>
                <xdr:cNvSpPr/>
              </xdr:nvSpPr>
              <xdr:spPr>
                <a:xfrm rot="16200000" flipH="1" flipV="1">
                  <a:off x="7005640" y="195264"/>
                  <a:ext cx="1028696" cy="1895475"/>
                </a:xfrm>
                <a:prstGeom prst="bentArrow">
                  <a:avLst>
                    <a:gd name="adj1" fmla="val 13541"/>
                    <a:gd name="adj2" fmla="val 16667"/>
                    <a:gd name="adj3" fmla="val 25000"/>
                    <a:gd name="adj4" fmla="val 43750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>
                    <a:solidFill>
                      <a:schemeClr val="tx1"/>
                    </a:solidFill>
                  </a:endParaRPr>
                </a:p>
              </xdr:txBody>
            </xdr:sp>
            <xdr:sp macro="" textlink="">
              <xdr:nvSpPr>
                <xdr:cNvPr id="35" name="箭头: 右 34">
                  <a:extLst>
                    <a:ext uri="{FF2B5EF4-FFF2-40B4-BE49-F238E27FC236}">
                      <a16:creationId xmlns:a16="http://schemas.microsoft.com/office/drawing/2014/main" id="{C16F0578-DF14-4A98-882C-8F0C99AC2CF1}"/>
                    </a:ext>
                  </a:extLst>
                </xdr:cNvPr>
                <xdr:cNvSpPr/>
              </xdr:nvSpPr>
              <xdr:spPr>
                <a:xfrm rot="5400000">
                  <a:off x="5343522" y="2400293"/>
                  <a:ext cx="723903" cy="257182"/>
                </a:xfrm>
                <a:prstGeom prst="rightArrow">
                  <a:avLst>
                    <a:gd name="adj1" fmla="val 50000"/>
                    <a:gd name="adj2" fmla="val 79629"/>
                  </a:avLst>
                </a:prstGeom>
                <a:solidFill>
                  <a:schemeClr val="accent1">
                    <a:lumMod val="40000"/>
                    <a:lumOff val="60000"/>
                  </a:schemeClr>
                </a:solidFill>
              </xdr:spPr>
              <xdr:style>
                <a:lnRef idx="2">
                  <a:schemeClr val="accent1">
                    <a:shade val="50000"/>
                  </a:schemeClr>
                </a:lnRef>
                <a:fillRef idx="1">
                  <a:schemeClr val="accent1"/>
                </a:fillRef>
                <a:effectRef idx="0">
                  <a:schemeClr val="accent1"/>
                </a:effectRef>
                <a:fontRef idx="minor">
                  <a:schemeClr val="lt1"/>
                </a:fontRef>
              </xdr:style>
              <xdr:txBody>
                <a:bodyPr vertOverflow="clip" horzOverflow="clip" rtlCol="0" anchor="t"/>
                <a:lstStyle/>
                <a:p>
                  <a:pPr algn="l"/>
                  <a:endParaRPr lang="zh-CN" altLang="en-US" sz="1100"/>
                </a:p>
              </xdr:txBody>
            </xdr:sp>
            <xdr:sp macro="" textlink="">
              <xdr:nvSpPr>
                <xdr:cNvPr id="36" name="文本框 35">
                  <a:extLst>
                    <a:ext uri="{FF2B5EF4-FFF2-40B4-BE49-F238E27FC236}">
                      <a16:creationId xmlns:a16="http://schemas.microsoft.com/office/drawing/2014/main" id="{20A33CF5-7426-4C35-801F-AFD9710B59D5}"/>
                    </a:ext>
                  </a:extLst>
                </xdr:cNvPr>
                <xdr:cNvSpPr txBox="1"/>
              </xdr:nvSpPr>
              <xdr:spPr>
                <a:xfrm>
                  <a:off x="3362325" y="561975"/>
                  <a:ext cx="1323975" cy="24765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获取所有商品信息</a:t>
                  </a:r>
                </a:p>
              </xdr:txBody>
            </xdr:sp>
            <xdr:sp macro="" textlink="">
              <xdr:nvSpPr>
                <xdr:cNvPr id="37" name="文本框 36">
                  <a:extLst>
                    <a:ext uri="{FF2B5EF4-FFF2-40B4-BE49-F238E27FC236}">
                      <a16:creationId xmlns:a16="http://schemas.microsoft.com/office/drawing/2014/main" id="{9F0294F2-37A9-4A5E-B6EA-C7756986FEFF}"/>
                    </a:ext>
                  </a:extLst>
                </xdr:cNvPr>
                <xdr:cNvSpPr txBox="1"/>
              </xdr:nvSpPr>
              <xdr:spPr>
                <a:xfrm>
                  <a:off x="4048125" y="1428750"/>
                  <a:ext cx="904875" cy="53340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据日期统计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上月结余、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</xdr:txBody>
            </xdr:sp>
            <xdr:sp macro="" textlink="">
              <xdr:nvSpPr>
                <xdr:cNvPr id="38" name="文本框 37">
                  <a:extLst>
                    <a:ext uri="{FF2B5EF4-FFF2-40B4-BE49-F238E27FC236}">
                      <a16:creationId xmlns:a16="http://schemas.microsoft.com/office/drawing/2014/main" id="{B3B0D49D-51D4-4DCD-98BE-F3E39F1CD32A}"/>
                    </a:ext>
                  </a:extLst>
                </xdr:cNvPr>
                <xdr:cNvSpPr txBox="1"/>
              </xdr:nvSpPr>
              <xdr:spPr>
                <a:xfrm>
                  <a:off x="4038601" y="1971675"/>
                  <a:ext cx="914400" cy="695325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本月出入库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数量及月末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库存</a:t>
                  </a:r>
                </a:p>
              </xdr:txBody>
            </xdr:sp>
            <xdr:sp macro="" textlink="">
              <xdr:nvSpPr>
                <xdr:cNvPr id="39" name="文本框 38">
                  <a:extLst>
                    <a:ext uri="{FF2B5EF4-FFF2-40B4-BE49-F238E27FC236}">
                      <a16:creationId xmlns:a16="http://schemas.microsoft.com/office/drawing/2014/main" id="{16D65863-E219-41B9-88AB-6331D54025C1}"/>
                    </a:ext>
                  </a:extLst>
                </xdr:cNvPr>
                <xdr:cNvSpPr txBox="1"/>
              </xdr:nvSpPr>
              <xdr:spPr>
                <a:xfrm>
                  <a:off x="4905376" y="1285875"/>
                  <a:ext cx="800100" cy="51435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获取对应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商品信息</a:t>
                  </a:r>
                </a:p>
              </xdr:txBody>
            </xdr:sp>
            <xdr:sp macro="" textlink="">
              <xdr:nvSpPr>
                <xdr:cNvPr id="40" name="文本框 39">
                  <a:extLst>
                    <a:ext uri="{FF2B5EF4-FFF2-40B4-BE49-F238E27FC236}">
                      <a16:creationId xmlns:a16="http://schemas.microsoft.com/office/drawing/2014/main" id="{4CD87AAD-5F91-428A-94F6-28A6FA3D8B12}"/>
                    </a:ext>
                  </a:extLst>
                </xdr:cNvPr>
                <xdr:cNvSpPr txBox="1"/>
              </xdr:nvSpPr>
              <xdr:spPr>
                <a:xfrm>
                  <a:off x="5753100" y="819150"/>
                  <a:ext cx="800100" cy="85725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统计对应商品累计出入库情况</a:t>
                  </a:r>
                </a:p>
              </xdr:txBody>
            </xdr:sp>
            <xdr:sp macro="" textlink="">
              <xdr:nvSpPr>
                <xdr:cNvPr id="41" name="文本框 40">
                  <a:extLst>
                    <a:ext uri="{FF2B5EF4-FFF2-40B4-BE49-F238E27FC236}">
                      <a16:creationId xmlns:a16="http://schemas.microsoft.com/office/drawing/2014/main" id="{5362AC37-9F6E-478E-8D82-5E176561A99A}"/>
                    </a:ext>
                  </a:extLst>
                </xdr:cNvPr>
                <xdr:cNvSpPr txBox="1"/>
              </xdr:nvSpPr>
              <xdr:spPr>
                <a:xfrm>
                  <a:off x="6686550" y="571500"/>
                  <a:ext cx="1323975" cy="24765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获取所有商品信息</a:t>
                  </a:r>
                </a:p>
              </xdr:txBody>
            </xdr:sp>
            <xdr:sp macro="" textlink="">
              <xdr:nvSpPr>
                <xdr:cNvPr id="42" name="文本框 41">
                  <a:extLst>
                    <a:ext uri="{FF2B5EF4-FFF2-40B4-BE49-F238E27FC236}">
                      <a16:creationId xmlns:a16="http://schemas.microsoft.com/office/drawing/2014/main" id="{A307F65B-6F7E-4EB6-87F3-D7F47F0A7DD8}"/>
                    </a:ext>
                  </a:extLst>
                </xdr:cNvPr>
                <xdr:cNvSpPr txBox="1"/>
              </xdr:nvSpPr>
              <xdr:spPr>
                <a:xfrm>
                  <a:off x="4914901" y="2314575"/>
                  <a:ext cx="800100" cy="695325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截取连续时间段内出库记录</a:t>
                  </a:r>
                </a:p>
              </xdr:txBody>
            </xdr:sp>
            <xdr:sp macro="" textlink="">
              <xdr:nvSpPr>
                <xdr:cNvPr id="43" name="文本框 42">
                  <a:extLst>
                    <a:ext uri="{FF2B5EF4-FFF2-40B4-BE49-F238E27FC236}">
                      <a16:creationId xmlns:a16="http://schemas.microsoft.com/office/drawing/2014/main" id="{F3FB7127-D48E-4F15-9FF2-3DD036C742EB}"/>
                    </a:ext>
                  </a:extLst>
                </xdr:cNvPr>
                <xdr:cNvSpPr txBox="1"/>
              </xdr:nvSpPr>
              <xdr:spPr>
                <a:xfrm>
                  <a:off x="6743700" y="3038475"/>
                  <a:ext cx="1323975" cy="247650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计算标准差</a:t>
                  </a:r>
                </a:p>
              </xdr:txBody>
            </xdr:sp>
            <xdr:sp macro="" textlink="">
              <xdr:nvSpPr>
                <xdr:cNvPr id="44" name="文本框 43">
                  <a:extLst>
                    <a:ext uri="{FF2B5EF4-FFF2-40B4-BE49-F238E27FC236}">
                      <a16:creationId xmlns:a16="http://schemas.microsoft.com/office/drawing/2014/main" id="{5534C7B1-731B-44BC-B82D-30E7F712E6C1}"/>
                    </a:ext>
                  </a:extLst>
                </xdr:cNvPr>
                <xdr:cNvSpPr txBox="1"/>
              </xdr:nvSpPr>
              <xdr:spPr>
                <a:xfrm>
                  <a:off x="6591301" y="1438275"/>
                  <a:ext cx="819150" cy="485775"/>
                </a:xfrm>
                <a:prstGeom prst="rect">
                  <a:avLst/>
                </a:prstGeom>
                <a:noFill/>
                <a:ln w="9525" cmpd="sng">
                  <a:noFill/>
                </a:ln>
              </xdr:spPr>
              <xdr:style>
                <a:lnRef idx="0">
                  <a:scrgbClr r="0" g="0" b="0"/>
                </a:lnRef>
                <a:fillRef idx="0">
                  <a:scrgbClr r="0" g="0" b="0"/>
                </a:fillRef>
                <a:effectRef idx="0">
                  <a:scrgbClr r="0" g="0" b="0"/>
                </a:effectRef>
                <a:fontRef idx="minor">
                  <a:schemeClr val="dk1"/>
                </a:fontRef>
              </xdr:style>
              <xdr:txBody>
                <a:bodyPr vertOverflow="clip" horzOverflow="clip" wrap="square" rtlCol="0" anchor="t"/>
                <a:lstStyle/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统计当前</a:t>
                  </a:r>
                  <a:endParaRPr lang="en-US" altLang="zh-CN" sz="1100">
                    <a:solidFill>
                      <a:srgbClr val="FF0000"/>
                    </a:solidFill>
                  </a:endParaRPr>
                </a:p>
                <a:p>
                  <a:r>
                    <a:rPr lang="zh-CN" altLang="en-US" sz="1100">
                      <a:solidFill>
                        <a:srgbClr val="FF0000"/>
                      </a:solidFill>
                    </a:rPr>
                    <a:t>库存</a:t>
                  </a:r>
                </a:p>
              </xdr:txBody>
            </xdr:sp>
          </xdr:grpSp>
          <xdr:sp macro="" textlink="">
            <xdr:nvSpPr>
              <xdr:cNvPr id="46" name="矩形 45">
                <a:hlinkClick xmlns:r="http://schemas.openxmlformats.org/officeDocument/2006/relationships" r:id="rId6" tooltip="点击进入”说明“》》"/>
                <a:extLst>
                  <a:ext uri="{FF2B5EF4-FFF2-40B4-BE49-F238E27FC236}">
                    <a16:creationId xmlns:a16="http://schemas.microsoft.com/office/drawing/2014/main" id="{1F217A47-2010-4EF7-9F64-FE00F922003D}"/>
                  </a:ext>
                </a:extLst>
              </xdr:cNvPr>
              <xdr:cNvSpPr/>
            </xdr:nvSpPr>
            <xdr:spPr>
              <a:xfrm>
                <a:off x="4600575" y="3552825"/>
                <a:ext cx="647700" cy="247650"/>
              </a:xfrm>
              <a:prstGeom prst="rect">
                <a:avLst/>
              </a:prstGeom>
              <a:scene3d>
                <a:camera prst="orthographicFront"/>
                <a:lightRig rig="threePt" dir="t"/>
              </a:scene3d>
              <a:sp3d>
                <a:bevelT/>
              </a:sp3d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ctr"/>
              <a:lstStyle/>
              <a:p>
                <a:pPr algn="ctr"/>
                <a:r>
                  <a:rPr lang="zh-CN" altLang="en-US" sz="1100"/>
                  <a:t>说明</a:t>
                </a:r>
                <a:endParaRPr lang="en-US" altLang="zh-CN" sz="1100"/>
              </a:p>
            </xdr:txBody>
          </xdr:sp>
        </xdr:grpSp>
        <xdr:sp macro="" textlink="">
          <xdr:nvSpPr>
            <xdr:cNvPr id="45" name="矩形 44">
              <a:hlinkClick xmlns:r="http://schemas.openxmlformats.org/officeDocument/2006/relationships" r:id="rId7" tooltip="点击进入”基础表“》》"/>
              <a:extLst>
                <a:ext uri="{FF2B5EF4-FFF2-40B4-BE49-F238E27FC236}">
                  <a16:creationId xmlns:a16="http://schemas.microsoft.com/office/drawing/2014/main" id="{0B5A2A6A-4C80-4A49-8BEA-9F5F85202C43}"/>
                </a:ext>
              </a:extLst>
            </xdr:cNvPr>
            <xdr:cNvSpPr/>
          </xdr:nvSpPr>
          <xdr:spPr>
            <a:xfrm>
              <a:off x="2257425" y="3609975"/>
              <a:ext cx="647700" cy="247650"/>
            </a:xfrm>
            <a:prstGeom prst="rect">
              <a:avLst/>
            </a:prstGeom>
            <a:scene3d>
              <a:camera prst="orthographicFront"/>
              <a:lightRig rig="threePt" dir="t"/>
            </a:scene3d>
            <a:sp3d>
              <a:bevelT/>
            </a:sp3d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algn="ctr"/>
              <a:r>
                <a:rPr lang="zh-CN" altLang="en-US" sz="1100"/>
                <a:t>基础表</a:t>
              </a:r>
              <a:endParaRPr lang="en-US" altLang="zh-CN" sz="1100"/>
            </a:p>
          </xdr:txBody>
        </xdr:sp>
      </xdr:grpSp>
      <xdr:sp macro="" textlink="">
        <xdr:nvSpPr>
          <xdr:cNvPr id="4" name="矩形 3">
            <a:extLst>
              <a:ext uri="{FF2B5EF4-FFF2-40B4-BE49-F238E27FC236}">
                <a16:creationId xmlns:a16="http://schemas.microsoft.com/office/drawing/2014/main" id="{A91DCBC3-FFCE-4A33-90CD-0549063BEC3C}"/>
              </a:ext>
            </a:extLst>
          </xdr:cNvPr>
          <xdr:cNvSpPr/>
        </xdr:nvSpPr>
        <xdr:spPr>
          <a:xfrm>
            <a:off x="1323975" y="1047750"/>
            <a:ext cx="7153275" cy="3543300"/>
          </a:xfrm>
          <a:prstGeom prst="rect">
            <a:avLst/>
          </a:prstGeom>
          <a:noFill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zh-CN" altLang="en-US" sz="1100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514351</xdr:colOff>
      <xdr:row>27</xdr:row>
      <xdr:rowOff>133349</xdr:rowOff>
    </xdr:from>
    <xdr:to>
      <xdr:col>16</xdr:col>
      <xdr:colOff>176151</xdr:colOff>
      <xdr:row>44</xdr:row>
      <xdr:rowOff>161925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1109D32E-1093-49DD-95BB-8B3AAC7AA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96026" y="5019674"/>
          <a:ext cx="4976750" cy="3105151"/>
        </a:xfrm>
        <a:prstGeom prst="rect">
          <a:avLst/>
        </a:prstGeom>
      </xdr:spPr>
    </xdr:pic>
    <xdr:clientData/>
  </xdr:twoCellAnchor>
  <xdr:twoCellAnchor editAs="oneCell">
    <xdr:from>
      <xdr:col>2</xdr:col>
      <xdr:colOff>57149</xdr:colOff>
      <xdr:row>32</xdr:row>
      <xdr:rowOff>76200</xdr:rowOff>
    </xdr:from>
    <xdr:to>
      <xdr:col>3</xdr:col>
      <xdr:colOff>216490</xdr:colOff>
      <xdr:row>37</xdr:row>
      <xdr:rowOff>95250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BAAACA7-63D4-4011-8D3F-E1CAB4C2C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3549" y="5867400"/>
          <a:ext cx="845141" cy="923925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32</xdr:row>
      <xdr:rowOff>104775</xdr:rowOff>
    </xdr:from>
    <xdr:to>
      <xdr:col>4</xdr:col>
      <xdr:colOff>32586</xdr:colOff>
      <xdr:row>36</xdr:row>
      <xdr:rowOff>85725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19F936D-B696-42E6-BBA1-5900BDA976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95600" y="5895975"/>
          <a:ext cx="556461" cy="704850"/>
        </a:xfrm>
        <a:prstGeom prst="rect">
          <a:avLst/>
        </a:prstGeom>
      </xdr:spPr>
    </xdr:pic>
    <xdr:clientData/>
  </xdr:twoCellAnchor>
  <xdr:twoCellAnchor editAs="oneCell">
    <xdr:from>
      <xdr:col>4</xdr:col>
      <xdr:colOff>638175</xdr:colOff>
      <xdr:row>32</xdr:row>
      <xdr:rowOff>85725</xdr:rowOff>
    </xdr:from>
    <xdr:to>
      <xdr:col>5</xdr:col>
      <xdr:colOff>666661</xdr:colOff>
      <xdr:row>38</xdr:row>
      <xdr:rowOff>123685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FEFF15AC-D86B-4745-927E-1B799EB63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057650" y="5876925"/>
          <a:ext cx="714286" cy="11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32</xdr:row>
      <xdr:rowOff>95251</xdr:rowOff>
    </xdr:from>
    <xdr:to>
      <xdr:col>7</xdr:col>
      <xdr:colOff>485775</xdr:colOff>
      <xdr:row>46</xdr:row>
      <xdr:rowOff>132421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61D6526-2BF1-4E12-A9FF-68278A982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114925" y="5886451"/>
          <a:ext cx="847725" cy="2570820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</xdr:colOff>
      <xdr:row>40</xdr:row>
      <xdr:rowOff>85725</xdr:rowOff>
    </xdr:from>
    <xdr:to>
      <xdr:col>2</xdr:col>
      <xdr:colOff>561914</xdr:colOff>
      <xdr:row>43</xdr:row>
      <xdr:rowOff>152324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9445FDD-2B1E-4330-9121-646241B35A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52600" y="7324725"/>
          <a:ext cx="485714" cy="609524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</xdr:colOff>
      <xdr:row>40</xdr:row>
      <xdr:rowOff>95250</xdr:rowOff>
    </xdr:from>
    <xdr:to>
      <xdr:col>3</xdr:col>
      <xdr:colOff>514290</xdr:colOff>
      <xdr:row>43</xdr:row>
      <xdr:rowOff>104706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C3B3D78-DF0F-414D-AD12-4590E3EB5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00300" y="7334250"/>
          <a:ext cx="476190" cy="552381"/>
        </a:xfrm>
        <a:prstGeom prst="rect">
          <a:avLst/>
        </a:prstGeom>
      </xdr:spPr>
    </xdr:pic>
    <xdr:clientData/>
  </xdr:twoCellAnchor>
  <xdr:twoCellAnchor editAs="oneCell">
    <xdr:from>
      <xdr:col>3</xdr:col>
      <xdr:colOff>619125</xdr:colOff>
      <xdr:row>40</xdr:row>
      <xdr:rowOff>95250</xdr:rowOff>
    </xdr:from>
    <xdr:to>
      <xdr:col>4</xdr:col>
      <xdr:colOff>28517</xdr:colOff>
      <xdr:row>43</xdr:row>
      <xdr:rowOff>142801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A85B37F-7A30-4F84-9873-5403709DF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981325" y="7334250"/>
          <a:ext cx="466667" cy="590476"/>
        </a:xfrm>
        <a:prstGeom prst="rect">
          <a:avLst/>
        </a:prstGeom>
      </xdr:spPr>
    </xdr:pic>
    <xdr:clientData/>
  </xdr:twoCellAnchor>
  <xdr:twoCellAnchor editAs="oneCell">
    <xdr:from>
      <xdr:col>8</xdr:col>
      <xdr:colOff>171450</xdr:colOff>
      <xdr:row>63</xdr:row>
      <xdr:rowOff>9524</xdr:rowOff>
    </xdr:from>
    <xdr:to>
      <xdr:col>16</xdr:col>
      <xdr:colOff>514350</xdr:colOff>
      <xdr:row>68</xdr:row>
      <xdr:rowOff>8344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1F83AEC-2F5B-4B1A-ADB0-2B4FBA154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296025" y="11410949"/>
          <a:ext cx="5314950" cy="903695"/>
        </a:xfrm>
        <a:prstGeom prst="rect">
          <a:avLst/>
        </a:prstGeom>
      </xdr:spPr>
    </xdr:pic>
    <xdr:clientData/>
  </xdr:twoCellAnchor>
  <xdr:twoCellAnchor editAs="oneCell">
    <xdr:from>
      <xdr:col>1</xdr:col>
      <xdr:colOff>676274</xdr:colOff>
      <xdr:row>69</xdr:row>
      <xdr:rowOff>19049</xdr:rowOff>
    </xdr:from>
    <xdr:to>
      <xdr:col>16</xdr:col>
      <xdr:colOff>323850</xdr:colOff>
      <xdr:row>74</xdr:row>
      <xdr:rowOff>99017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40AF357-68B6-41FD-85DC-8E1D169FE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666874" y="12506324"/>
          <a:ext cx="9753601" cy="984843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79</xdr:row>
      <xdr:rowOff>133350</xdr:rowOff>
    </xdr:from>
    <xdr:to>
      <xdr:col>16</xdr:col>
      <xdr:colOff>333376</xdr:colOff>
      <xdr:row>91</xdr:row>
      <xdr:rowOff>46953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E2261B32-801D-4237-8FF6-394D1D800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676401" y="14430375"/>
          <a:ext cx="9753600" cy="208530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157</xdr:row>
      <xdr:rowOff>133349</xdr:rowOff>
    </xdr:from>
    <xdr:to>
      <xdr:col>11</xdr:col>
      <xdr:colOff>641035</xdr:colOff>
      <xdr:row>193</xdr:row>
      <xdr:rowOff>171450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4127CAFB-4A84-4A4B-A747-F086084BAE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28546424"/>
          <a:ext cx="6632260" cy="6553201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115</xdr:row>
      <xdr:rowOff>0</xdr:rowOff>
    </xdr:from>
    <xdr:to>
      <xdr:col>15</xdr:col>
      <xdr:colOff>79730</xdr:colOff>
      <xdr:row>157</xdr:row>
      <xdr:rowOff>171450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B3612752-39B6-431A-AF97-B7455C864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20812125"/>
          <a:ext cx="8814155" cy="77724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194</xdr:row>
      <xdr:rowOff>0</xdr:rowOff>
    </xdr:from>
    <xdr:to>
      <xdr:col>15</xdr:col>
      <xdr:colOff>209550</xdr:colOff>
      <xdr:row>212</xdr:row>
      <xdr:rowOff>161925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5BDFD9BF-888C-4718-A4B7-9442F8ED8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35109150"/>
          <a:ext cx="8943975" cy="341947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213</xdr:row>
      <xdr:rowOff>0</xdr:rowOff>
    </xdr:from>
    <xdr:to>
      <xdr:col>13</xdr:col>
      <xdr:colOff>400050</xdr:colOff>
      <xdr:row>241</xdr:row>
      <xdr:rowOff>19050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859D0C91-D943-4E21-8248-2ABB5473F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38547675"/>
          <a:ext cx="7762875" cy="508635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241</xdr:row>
      <xdr:rowOff>0</xdr:rowOff>
    </xdr:from>
    <xdr:to>
      <xdr:col>16</xdr:col>
      <xdr:colOff>638175</xdr:colOff>
      <xdr:row>264</xdr:row>
      <xdr:rowOff>67668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55DBD9F3-9FD0-4B8C-B317-A82D82A18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0" y="43614975"/>
          <a:ext cx="10058400" cy="4230093"/>
        </a:xfrm>
        <a:prstGeom prst="rect">
          <a:avLst/>
        </a:prstGeom>
      </xdr:spPr>
    </xdr:pic>
    <xdr:clientData/>
  </xdr:twoCellAnchor>
  <xdr:twoCellAnchor>
    <xdr:from>
      <xdr:col>1</xdr:col>
      <xdr:colOff>657225</xdr:colOff>
      <xdr:row>8</xdr:row>
      <xdr:rowOff>66676</xdr:rowOff>
    </xdr:from>
    <xdr:to>
      <xdr:col>13</xdr:col>
      <xdr:colOff>552450</xdr:colOff>
      <xdr:row>20</xdr:row>
      <xdr:rowOff>76200</xdr:rowOff>
    </xdr:to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F05131B9-9BC7-4D26-99AD-A73C9798E38E}"/>
            </a:ext>
          </a:extLst>
        </xdr:cNvPr>
        <xdr:cNvSpPr txBox="1"/>
      </xdr:nvSpPr>
      <xdr:spPr>
        <a:xfrm>
          <a:off x="1647825" y="1228726"/>
          <a:ext cx="7943850" cy="21812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100">
              <a:solidFill>
                <a:srgbClr val="FF0000"/>
              </a:solidFill>
            </a:rPr>
            <a:t>功能：</a:t>
          </a:r>
          <a:endParaRPr lang="en-US" altLang="zh-CN" sz="1100">
            <a:solidFill>
              <a:srgbClr val="FF0000"/>
            </a:solidFill>
          </a:endParaRPr>
        </a:p>
        <a:p>
          <a:r>
            <a:rPr lang="en-US" altLang="zh-CN" sz="1100">
              <a:solidFill>
                <a:srgbClr val="FF0000"/>
              </a:solidFill>
            </a:rPr>
            <a:t>1</a:t>
          </a:r>
          <a:r>
            <a:rPr lang="zh-CN" altLang="en-US" sz="1100">
              <a:solidFill>
                <a:srgbClr val="FF0000"/>
              </a:solidFill>
            </a:rPr>
            <a:t>）记录不同商品（包括同一商品不同生产日期）的商品资料及商品出入库信息。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zh-CN" altLang="en-US" sz="1100">
              <a:solidFill>
                <a:srgbClr val="FF0000"/>
              </a:solidFill>
            </a:rPr>
            <a:t>参考：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商品资料表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、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商品出入库表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en-US" altLang="zh-CN" sz="1100">
              <a:solidFill>
                <a:srgbClr val="FF0000"/>
              </a:solidFill>
            </a:rPr>
            <a:t>2</a:t>
          </a:r>
          <a:r>
            <a:rPr lang="zh-CN" altLang="en-US" sz="1100">
              <a:solidFill>
                <a:srgbClr val="FF0000"/>
              </a:solidFill>
            </a:rPr>
            <a:t>）在库商品到期日预警。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zh-CN" altLang="en-US" sz="1100">
              <a:solidFill>
                <a:srgbClr val="FF0000"/>
              </a:solidFill>
            </a:rPr>
            <a:t>参考：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商品资料表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en-US" altLang="zh-CN" sz="1100">
              <a:solidFill>
                <a:srgbClr val="FF0000"/>
              </a:solidFill>
            </a:rPr>
            <a:t>3</a:t>
          </a:r>
          <a:r>
            <a:rPr lang="zh-CN" altLang="en-US" sz="1100">
              <a:solidFill>
                <a:srgbClr val="FF0000"/>
              </a:solidFill>
            </a:rPr>
            <a:t>）商品库存安全存量预警。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zh-CN" altLang="en-US" sz="1100">
              <a:solidFill>
                <a:srgbClr val="FF0000"/>
              </a:solidFill>
            </a:rPr>
            <a:t>参考：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库存预警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en-US" altLang="zh-CN" sz="1100">
              <a:solidFill>
                <a:srgbClr val="FF0000"/>
              </a:solidFill>
            </a:rPr>
            <a:t>4</a:t>
          </a:r>
          <a:r>
            <a:rPr lang="zh-CN" altLang="en-US" sz="1100">
              <a:solidFill>
                <a:srgbClr val="FF0000"/>
              </a:solidFill>
            </a:rPr>
            <a:t>）根据指定年份和月份查询商品的上月结余库存、当月出入库及当月剩余库存。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zh-CN" altLang="en-US" sz="1100">
              <a:solidFill>
                <a:srgbClr val="FF0000"/>
              </a:solidFill>
            </a:rPr>
            <a:t>参考：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库存查询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en-US" altLang="zh-CN" sz="1100">
              <a:solidFill>
                <a:srgbClr val="FF0000"/>
              </a:solidFill>
            </a:rPr>
            <a:t>5</a:t>
          </a:r>
          <a:r>
            <a:rPr lang="zh-CN" altLang="en-US" sz="1100">
              <a:solidFill>
                <a:srgbClr val="FF0000"/>
              </a:solidFill>
            </a:rPr>
            <a:t>）查询指定商品当前的累计出入库数量、当前现有库存，并给予保质期到期提醒。</a:t>
          </a:r>
          <a:endParaRPr lang="en-US" altLang="zh-CN" sz="1100">
            <a:solidFill>
              <a:srgbClr val="FF0000"/>
            </a:solidFill>
          </a:endParaRPr>
        </a:p>
        <a:p>
          <a:r>
            <a:rPr lang="zh-CN" altLang="en-US" sz="1100">
              <a:solidFill>
                <a:srgbClr val="FF0000"/>
              </a:solidFill>
            </a:rPr>
            <a:t>参考：</a:t>
          </a:r>
          <a:r>
            <a:rPr lang="en-US" altLang="zh-CN" sz="1100">
              <a:solidFill>
                <a:srgbClr val="FF0000"/>
              </a:solidFill>
            </a:rPr>
            <a:t>《</a:t>
          </a:r>
          <a:r>
            <a:rPr lang="zh-CN" altLang="en-US" sz="1100">
              <a:solidFill>
                <a:srgbClr val="FF0000"/>
              </a:solidFill>
            </a:rPr>
            <a:t>库存查询</a:t>
          </a:r>
          <a:r>
            <a:rPr lang="en-US" altLang="zh-CN" sz="1100">
              <a:solidFill>
                <a:srgbClr val="FF0000"/>
              </a:solidFill>
            </a:rPr>
            <a:t>》</a:t>
          </a:r>
          <a:r>
            <a:rPr lang="zh-CN" altLang="en-US" sz="1100">
              <a:solidFill>
                <a:srgbClr val="FF0000"/>
              </a:solidFill>
            </a:rPr>
            <a:t>。</a:t>
          </a:r>
        </a:p>
      </xdr:txBody>
    </xdr:sp>
    <xdr:clientData/>
  </xdr:twoCellAnchor>
  <xdr:twoCellAnchor editAs="oneCell">
    <xdr:from>
      <xdr:col>3</xdr:col>
      <xdr:colOff>85725</xdr:colOff>
      <xdr:row>44</xdr:row>
      <xdr:rowOff>28575</xdr:rowOff>
    </xdr:from>
    <xdr:to>
      <xdr:col>5</xdr:col>
      <xdr:colOff>495031</xdr:colOff>
      <xdr:row>60</xdr:row>
      <xdr:rowOff>47261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BDF37FFE-371B-47A6-84EC-D031A6D3F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447925" y="7991475"/>
          <a:ext cx="2152381" cy="29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47626</xdr:colOff>
      <xdr:row>94</xdr:row>
      <xdr:rowOff>28576</xdr:rowOff>
    </xdr:from>
    <xdr:to>
      <xdr:col>16</xdr:col>
      <xdr:colOff>304801</xdr:colOff>
      <xdr:row>99</xdr:row>
      <xdr:rowOff>42105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1DDF8992-0D93-4225-AF9F-DC246B7AC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724026" y="17040226"/>
          <a:ext cx="9677400" cy="918404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638176</xdr:colOff>
      <xdr:row>102</xdr:row>
      <xdr:rowOff>104775</xdr:rowOff>
    </xdr:from>
    <xdr:to>
      <xdr:col>7</xdr:col>
      <xdr:colOff>323851</xdr:colOff>
      <xdr:row>112</xdr:row>
      <xdr:rowOff>133350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C753F137-2A7E-47AA-9CC7-DD8E75B927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/>
        <a:srcRect l="7800" r="2292"/>
        <a:stretch/>
      </xdr:blipFill>
      <xdr:spPr>
        <a:xfrm>
          <a:off x="1628776" y="18564225"/>
          <a:ext cx="4171950" cy="1838325"/>
        </a:xfrm>
        <a:prstGeom prst="rect">
          <a:avLst/>
        </a:prstGeom>
      </xdr:spPr>
    </xdr:pic>
    <xdr:clientData/>
  </xdr:twoCellAnchor>
  <xdr:twoCellAnchor editAs="oneCell">
    <xdr:from>
      <xdr:col>9</xdr:col>
      <xdr:colOff>28575</xdr:colOff>
      <xdr:row>103</xdr:row>
      <xdr:rowOff>47626</xdr:rowOff>
    </xdr:from>
    <xdr:to>
      <xdr:col>18</xdr:col>
      <xdr:colOff>198794</xdr:colOff>
      <xdr:row>110</xdr:row>
      <xdr:rowOff>142875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9F323D37-F967-40FD-837B-939102B11F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/>
        <a:srcRect l="1538" r="1216"/>
        <a:stretch/>
      </xdr:blipFill>
      <xdr:spPr>
        <a:xfrm>
          <a:off x="6324600" y="18688051"/>
          <a:ext cx="6342419" cy="1362074"/>
        </a:xfrm>
        <a:prstGeom prst="rect">
          <a:avLst/>
        </a:prstGeom>
      </xdr:spPr>
    </xdr:pic>
    <xdr:clientData/>
  </xdr:twoCellAnchor>
  <xdr:twoCellAnchor>
    <xdr:from>
      <xdr:col>0</xdr:col>
      <xdr:colOff>85727</xdr:colOff>
      <xdr:row>11</xdr:row>
      <xdr:rowOff>19050</xdr:rowOff>
    </xdr:from>
    <xdr:to>
      <xdr:col>1</xdr:col>
      <xdr:colOff>571501</xdr:colOff>
      <xdr:row>12</xdr:row>
      <xdr:rowOff>142875</xdr:rowOff>
    </xdr:to>
    <xdr:sp macro="" textlink="">
      <xdr:nvSpPr>
        <xdr:cNvPr id="23" name="矩形 22">
          <a:hlinkClick xmlns:r="http://schemas.openxmlformats.org/officeDocument/2006/relationships" r:id="rId21" tooltip="点击进入”库存预警“》》"/>
          <a:extLst>
            <a:ext uri="{FF2B5EF4-FFF2-40B4-BE49-F238E27FC236}">
              <a16:creationId xmlns:a16="http://schemas.microsoft.com/office/drawing/2014/main" id="{9564F668-CB1F-44D8-959A-06A47234139F}"/>
            </a:ext>
          </a:extLst>
        </xdr:cNvPr>
        <xdr:cNvSpPr/>
      </xdr:nvSpPr>
      <xdr:spPr>
        <a:xfrm>
          <a:off x="85727" y="17240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0</xdr:col>
      <xdr:colOff>95249</xdr:colOff>
      <xdr:row>14</xdr:row>
      <xdr:rowOff>95250</xdr:rowOff>
    </xdr:from>
    <xdr:to>
      <xdr:col>1</xdr:col>
      <xdr:colOff>571500</xdr:colOff>
      <xdr:row>16</xdr:row>
      <xdr:rowOff>38100</xdr:rowOff>
    </xdr:to>
    <xdr:sp macro="" textlink="">
      <xdr:nvSpPr>
        <xdr:cNvPr id="24" name="矩形 23">
          <a:hlinkClick xmlns:r="http://schemas.openxmlformats.org/officeDocument/2006/relationships" r:id="rId22" tooltip="点击进入”商品出入库表”》》"/>
          <a:extLst>
            <a:ext uri="{FF2B5EF4-FFF2-40B4-BE49-F238E27FC236}">
              <a16:creationId xmlns:a16="http://schemas.microsoft.com/office/drawing/2014/main" id="{662419C2-F6C9-42DF-B197-69010BD53B6B}"/>
            </a:ext>
          </a:extLst>
        </xdr:cNvPr>
        <xdr:cNvSpPr/>
      </xdr:nvSpPr>
      <xdr:spPr>
        <a:xfrm>
          <a:off x="95249" y="2343150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0</xdr:col>
      <xdr:colOff>85725</xdr:colOff>
      <xdr:row>16</xdr:row>
      <xdr:rowOff>47625</xdr:rowOff>
    </xdr:from>
    <xdr:to>
      <xdr:col>1</xdr:col>
      <xdr:colOff>571500</xdr:colOff>
      <xdr:row>17</xdr:row>
      <xdr:rowOff>171450</xdr:rowOff>
    </xdr:to>
    <xdr:sp macro="" textlink="">
      <xdr:nvSpPr>
        <xdr:cNvPr id="25" name="矩形 24">
          <a:hlinkClick xmlns:r="http://schemas.openxmlformats.org/officeDocument/2006/relationships" r:id="rId23" tooltip="点击进入”商品资料表“》》"/>
          <a:extLst>
            <a:ext uri="{FF2B5EF4-FFF2-40B4-BE49-F238E27FC236}">
              <a16:creationId xmlns:a16="http://schemas.microsoft.com/office/drawing/2014/main" id="{B35A892B-4A1D-4E31-85C4-C0FA72598767}"/>
            </a:ext>
          </a:extLst>
        </xdr:cNvPr>
        <xdr:cNvSpPr/>
      </xdr:nvSpPr>
      <xdr:spPr>
        <a:xfrm>
          <a:off x="85725" y="2657475"/>
          <a:ext cx="1476375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0</xdr:col>
      <xdr:colOff>95251</xdr:colOff>
      <xdr:row>12</xdr:row>
      <xdr:rowOff>142875</xdr:rowOff>
    </xdr:from>
    <xdr:to>
      <xdr:col>1</xdr:col>
      <xdr:colOff>571501</xdr:colOff>
      <xdr:row>14</xdr:row>
      <xdr:rowOff>85725</xdr:rowOff>
    </xdr:to>
    <xdr:sp macro="" textlink="">
      <xdr:nvSpPr>
        <xdr:cNvPr id="26" name="矩形 25">
          <a:hlinkClick xmlns:r="http://schemas.openxmlformats.org/officeDocument/2006/relationships" r:id="rId24" tooltip="点击进入”历史出库记录截取“》》"/>
          <a:extLst>
            <a:ext uri="{FF2B5EF4-FFF2-40B4-BE49-F238E27FC236}">
              <a16:creationId xmlns:a16="http://schemas.microsoft.com/office/drawing/2014/main" id="{E2459450-7386-43E7-88C7-321FE6D29D45}"/>
            </a:ext>
          </a:extLst>
        </xdr:cNvPr>
        <xdr:cNvSpPr/>
      </xdr:nvSpPr>
      <xdr:spPr>
        <a:xfrm>
          <a:off x="95251" y="2028825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0</xdr:col>
      <xdr:colOff>95252</xdr:colOff>
      <xdr:row>18</xdr:row>
      <xdr:rowOff>0</xdr:rowOff>
    </xdr:from>
    <xdr:to>
      <xdr:col>0</xdr:col>
      <xdr:colOff>819150</xdr:colOff>
      <xdr:row>19</xdr:row>
      <xdr:rowOff>123825</xdr:rowOff>
    </xdr:to>
    <xdr:sp macro="" textlink="">
      <xdr:nvSpPr>
        <xdr:cNvPr id="27" name="矩形 26">
          <a:hlinkClick xmlns:r="http://schemas.openxmlformats.org/officeDocument/2006/relationships" r:id="rId25" tooltip="点击进入”基础表“》》"/>
          <a:extLst>
            <a:ext uri="{FF2B5EF4-FFF2-40B4-BE49-F238E27FC236}">
              <a16:creationId xmlns:a16="http://schemas.microsoft.com/office/drawing/2014/main" id="{F613D6EF-BEA8-4372-AAAD-D12A2C01189B}"/>
            </a:ext>
          </a:extLst>
        </xdr:cNvPr>
        <xdr:cNvSpPr/>
      </xdr:nvSpPr>
      <xdr:spPr>
        <a:xfrm>
          <a:off x="95252" y="29718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0</xdr:col>
      <xdr:colOff>838202</xdr:colOff>
      <xdr:row>18</xdr:row>
      <xdr:rowOff>0</xdr:rowOff>
    </xdr:from>
    <xdr:to>
      <xdr:col>1</xdr:col>
      <xdr:colOff>571500</xdr:colOff>
      <xdr:row>19</xdr:row>
      <xdr:rowOff>123825</xdr:rowOff>
    </xdr:to>
    <xdr:sp macro="" textlink="">
      <xdr:nvSpPr>
        <xdr:cNvPr id="28" name="矩形 27">
          <a:hlinkClick xmlns:r="http://schemas.openxmlformats.org/officeDocument/2006/relationships" r:id="rId26" tooltip="点击进入”首页“》》"/>
          <a:extLst>
            <a:ext uri="{FF2B5EF4-FFF2-40B4-BE49-F238E27FC236}">
              <a16:creationId xmlns:a16="http://schemas.microsoft.com/office/drawing/2014/main" id="{D4FDBD5F-B753-4289-8782-A277FF3874E9}"/>
            </a:ext>
          </a:extLst>
        </xdr:cNvPr>
        <xdr:cNvSpPr/>
      </xdr:nvSpPr>
      <xdr:spPr>
        <a:xfrm>
          <a:off x="838202" y="29718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0</xdr:col>
      <xdr:colOff>85725</xdr:colOff>
      <xdr:row>9</xdr:row>
      <xdr:rowOff>76200</xdr:rowOff>
    </xdr:from>
    <xdr:to>
      <xdr:col>1</xdr:col>
      <xdr:colOff>571499</xdr:colOff>
      <xdr:row>11</xdr:row>
      <xdr:rowOff>19050</xdr:rowOff>
    </xdr:to>
    <xdr:sp macro="" textlink="">
      <xdr:nvSpPr>
        <xdr:cNvPr id="29" name="矩形 28">
          <a:hlinkClick xmlns:r="http://schemas.openxmlformats.org/officeDocument/2006/relationships" r:id="rId27" tooltip="点击进入”库存查询“》》"/>
          <a:extLst>
            <a:ext uri="{FF2B5EF4-FFF2-40B4-BE49-F238E27FC236}">
              <a16:creationId xmlns:a16="http://schemas.microsoft.com/office/drawing/2014/main" id="{F1D187CF-2929-4BC2-AEEC-9A24D432A5D5}"/>
            </a:ext>
          </a:extLst>
        </xdr:cNvPr>
        <xdr:cNvSpPr/>
      </xdr:nvSpPr>
      <xdr:spPr>
        <a:xfrm>
          <a:off x="85725" y="14192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200027</xdr:colOff>
      <xdr:row>2</xdr:row>
      <xdr:rowOff>66675</xdr:rowOff>
    </xdr:from>
    <xdr:to>
      <xdr:col>1</xdr:col>
      <xdr:colOff>771526</xdr:colOff>
      <xdr:row>4</xdr:row>
      <xdr:rowOff>9525</xdr:rowOff>
    </xdr:to>
    <xdr:sp macro="" textlink="">
      <xdr:nvSpPr>
        <xdr:cNvPr id="9" name="矩形 8">
          <a:hlinkClick xmlns:r="http://schemas.openxmlformats.org/officeDocument/2006/relationships" r:id="rId1" tooltip="点击进入”库存预警“》》"/>
          <a:extLst>
            <a:ext uri="{FF2B5EF4-FFF2-40B4-BE49-F238E27FC236}">
              <a16:creationId xmlns:a16="http://schemas.microsoft.com/office/drawing/2014/main" id="{08E68DD1-6AD3-4109-A581-C1AB0D17CD71}"/>
            </a:ext>
          </a:extLst>
        </xdr:cNvPr>
        <xdr:cNvSpPr/>
      </xdr:nvSpPr>
      <xdr:spPr>
        <a:xfrm>
          <a:off x="200027" y="4286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0</xdr:col>
      <xdr:colOff>209549</xdr:colOff>
      <xdr:row>5</xdr:row>
      <xdr:rowOff>142875</xdr:rowOff>
    </xdr:from>
    <xdr:to>
      <xdr:col>1</xdr:col>
      <xdr:colOff>771525</xdr:colOff>
      <xdr:row>7</xdr:row>
      <xdr:rowOff>85725</xdr:rowOff>
    </xdr:to>
    <xdr:sp macro="" textlink="">
      <xdr:nvSpPr>
        <xdr:cNvPr id="10" name="矩形 9">
          <a:hlinkClick xmlns:r="http://schemas.openxmlformats.org/officeDocument/2006/relationships" r:id="rId2" tooltip="点击进入”商品出入库表”》》"/>
          <a:extLst>
            <a:ext uri="{FF2B5EF4-FFF2-40B4-BE49-F238E27FC236}">
              <a16:creationId xmlns:a16="http://schemas.microsoft.com/office/drawing/2014/main" id="{06CB0373-8A99-4B22-96E6-8B16ADA33EF1}"/>
            </a:ext>
          </a:extLst>
        </xdr:cNvPr>
        <xdr:cNvSpPr/>
      </xdr:nvSpPr>
      <xdr:spPr>
        <a:xfrm>
          <a:off x="209549" y="1047750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0</xdr:col>
      <xdr:colOff>200025</xdr:colOff>
      <xdr:row>7</xdr:row>
      <xdr:rowOff>95250</xdr:rowOff>
    </xdr:from>
    <xdr:to>
      <xdr:col>1</xdr:col>
      <xdr:colOff>771525</xdr:colOff>
      <xdr:row>9</xdr:row>
      <xdr:rowOff>38100</xdr:rowOff>
    </xdr:to>
    <xdr:sp macro="" textlink="">
      <xdr:nvSpPr>
        <xdr:cNvPr id="11" name="矩形 10">
          <a:hlinkClick xmlns:r="http://schemas.openxmlformats.org/officeDocument/2006/relationships" r:id="rId3" tooltip="点击进入”商品资料表“》》"/>
          <a:extLst>
            <a:ext uri="{FF2B5EF4-FFF2-40B4-BE49-F238E27FC236}">
              <a16:creationId xmlns:a16="http://schemas.microsoft.com/office/drawing/2014/main" id="{1A4BDE18-7AFF-41BA-B64E-56ABAF6C67BB}"/>
            </a:ext>
          </a:extLst>
        </xdr:cNvPr>
        <xdr:cNvSpPr/>
      </xdr:nvSpPr>
      <xdr:spPr>
        <a:xfrm>
          <a:off x="200025" y="1362075"/>
          <a:ext cx="1476375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0</xdr:col>
      <xdr:colOff>209551</xdr:colOff>
      <xdr:row>4</xdr:row>
      <xdr:rowOff>9525</xdr:rowOff>
    </xdr:from>
    <xdr:to>
      <xdr:col>1</xdr:col>
      <xdr:colOff>771526</xdr:colOff>
      <xdr:row>5</xdr:row>
      <xdr:rowOff>133350</xdr:rowOff>
    </xdr:to>
    <xdr:sp macro="" textlink="">
      <xdr:nvSpPr>
        <xdr:cNvPr id="12" name="矩形 11">
          <a:hlinkClick xmlns:r="http://schemas.openxmlformats.org/officeDocument/2006/relationships" r:id="rId4" tooltip="点击进入”历史出库记录截取“》》"/>
          <a:extLst>
            <a:ext uri="{FF2B5EF4-FFF2-40B4-BE49-F238E27FC236}">
              <a16:creationId xmlns:a16="http://schemas.microsoft.com/office/drawing/2014/main" id="{ECA4CC06-53CD-49FE-A82A-048CA9159183}"/>
            </a:ext>
          </a:extLst>
        </xdr:cNvPr>
        <xdr:cNvSpPr/>
      </xdr:nvSpPr>
      <xdr:spPr>
        <a:xfrm>
          <a:off x="209551" y="733425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0</xdr:col>
      <xdr:colOff>209552</xdr:colOff>
      <xdr:row>9</xdr:row>
      <xdr:rowOff>47625</xdr:rowOff>
    </xdr:from>
    <xdr:to>
      <xdr:col>1</xdr:col>
      <xdr:colOff>28575</xdr:colOff>
      <xdr:row>10</xdr:row>
      <xdr:rowOff>171450</xdr:rowOff>
    </xdr:to>
    <xdr:sp macro="" textlink="">
      <xdr:nvSpPr>
        <xdr:cNvPr id="13" name="矩形 12">
          <a:hlinkClick xmlns:r="http://schemas.openxmlformats.org/officeDocument/2006/relationships" r:id="rId5" tooltip="点击进入”基础表“》》"/>
          <a:extLst>
            <a:ext uri="{FF2B5EF4-FFF2-40B4-BE49-F238E27FC236}">
              <a16:creationId xmlns:a16="http://schemas.microsoft.com/office/drawing/2014/main" id="{3043BCE2-0917-42AC-9825-51257E9C5DA4}"/>
            </a:ext>
          </a:extLst>
        </xdr:cNvPr>
        <xdr:cNvSpPr/>
      </xdr:nvSpPr>
      <xdr:spPr>
        <a:xfrm>
          <a:off x="209552" y="16764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1</xdr:col>
      <xdr:colOff>47627</xdr:colOff>
      <xdr:row>9</xdr:row>
      <xdr:rowOff>47625</xdr:rowOff>
    </xdr:from>
    <xdr:to>
      <xdr:col>1</xdr:col>
      <xdr:colOff>771525</xdr:colOff>
      <xdr:row>10</xdr:row>
      <xdr:rowOff>171450</xdr:rowOff>
    </xdr:to>
    <xdr:sp macro="" textlink="">
      <xdr:nvSpPr>
        <xdr:cNvPr id="14" name="矩形 13">
          <a:hlinkClick xmlns:r="http://schemas.openxmlformats.org/officeDocument/2006/relationships" r:id="rId6" tooltip="点击进入”首页“》》"/>
          <a:extLst>
            <a:ext uri="{FF2B5EF4-FFF2-40B4-BE49-F238E27FC236}">
              <a16:creationId xmlns:a16="http://schemas.microsoft.com/office/drawing/2014/main" id="{489DC7D2-B680-4239-B16A-8C335A780005}"/>
            </a:ext>
          </a:extLst>
        </xdr:cNvPr>
        <xdr:cNvSpPr/>
      </xdr:nvSpPr>
      <xdr:spPr>
        <a:xfrm>
          <a:off x="952502" y="16764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0</xdr:col>
      <xdr:colOff>200027</xdr:colOff>
      <xdr:row>0</xdr:row>
      <xdr:rowOff>133350</xdr:rowOff>
    </xdr:from>
    <xdr:to>
      <xdr:col>1</xdr:col>
      <xdr:colOff>771526</xdr:colOff>
      <xdr:row>2</xdr:row>
      <xdr:rowOff>76200</xdr:rowOff>
    </xdr:to>
    <xdr:sp macro="" textlink="">
      <xdr:nvSpPr>
        <xdr:cNvPr id="8" name="矩形 7">
          <a:hlinkClick xmlns:r="http://schemas.openxmlformats.org/officeDocument/2006/relationships" r:id="rId7" tooltip="点击进入”说明“》》"/>
          <a:extLst>
            <a:ext uri="{FF2B5EF4-FFF2-40B4-BE49-F238E27FC236}">
              <a16:creationId xmlns:a16="http://schemas.microsoft.com/office/drawing/2014/main" id="{5800C559-EBF6-4A2E-87FD-673E6CD9DF1F}"/>
            </a:ext>
          </a:extLst>
        </xdr:cNvPr>
        <xdr:cNvSpPr/>
      </xdr:nvSpPr>
      <xdr:spPr>
        <a:xfrm>
          <a:off x="200027" y="1333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0</xdr:row>
      <xdr:rowOff>28575</xdr:rowOff>
    </xdr:from>
    <xdr:to>
      <xdr:col>8</xdr:col>
      <xdr:colOff>762000</xdr:colOff>
      <xdr:row>3</xdr:row>
      <xdr:rowOff>95250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B074F2D7-3F54-4235-BA9F-4910306C354D}"/>
            </a:ext>
          </a:extLst>
        </xdr:cNvPr>
        <xdr:cNvSpPr txBox="1"/>
      </xdr:nvSpPr>
      <xdr:spPr>
        <a:xfrm>
          <a:off x="3933825" y="571500"/>
          <a:ext cx="3429000" cy="6096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zh-CN" altLang="en-US" sz="1000"/>
            <a:t>其中： </a:t>
          </a:r>
          <a:r>
            <a:rPr lang="en-US" altLang="zh-CN" sz="1000"/>
            <a:t>STD ---</a:t>
          </a:r>
          <a:r>
            <a:rPr lang="zh-CN" altLang="en-US" sz="1000"/>
            <a:t>在提前期内，需求的标准方差；</a:t>
          </a:r>
        </a:p>
        <a:p>
          <a:r>
            <a:rPr lang="zh-CN" altLang="en-US" sz="1000"/>
            <a:t>　　　</a:t>
          </a:r>
          <a:r>
            <a:rPr lang="zh-CN" altLang="en-US" sz="1000" baseline="0"/>
            <a:t>  </a:t>
          </a:r>
          <a:r>
            <a:rPr lang="en-US" altLang="zh-CN" sz="1000"/>
            <a:t>L ---</a:t>
          </a:r>
          <a:r>
            <a:rPr lang="zh-CN" altLang="en-US" sz="1000"/>
            <a:t>提前期的长短；</a:t>
          </a:r>
        </a:p>
        <a:p>
          <a:r>
            <a:rPr lang="zh-CN" altLang="en-US" sz="1000"/>
            <a:t>　　　</a:t>
          </a:r>
          <a:r>
            <a:rPr lang="zh-CN" altLang="en-US" sz="1000" baseline="0"/>
            <a:t>  </a:t>
          </a:r>
          <a:r>
            <a:rPr lang="en-US" altLang="zh-CN" sz="1000"/>
            <a:t>Z ---</a:t>
          </a:r>
          <a:r>
            <a:rPr lang="zh-CN" altLang="en-US" sz="1000"/>
            <a:t>一定顾客服务水平需求化的安全系数</a:t>
          </a:r>
        </a:p>
        <a:p>
          <a:endParaRPr lang="zh-CN" altLang="en-US" sz="1000"/>
        </a:p>
      </xdr:txBody>
    </xdr:sp>
    <xdr:clientData/>
  </xdr:twoCellAnchor>
  <xdr:twoCellAnchor editAs="oneCell">
    <xdr:from>
      <xdr:col>3</xdr:col>
      <xdr:colOff>28575</xdr:colOff>
      <xdr:row>1</xdr:row>
      <xdr:rowOff>161925</xdr:rowOff>
    </xdr:from>
    <xdr:to>
      <xdr:col>3</xdr:col>
      <xdr:colOff>1819275</xdr:colOff>
      <xdr:row>3</xdr:row>
      <xdr:rowOff>0</xdr:rowOff>
    </xdr:to>
    <xdr:pic>
      <xdr:nvPicPr>
        <xdr:cNvPr id="4" name="图片 3" descr="https://img.okay.do/3fb2474c987e075454058132253b1249_W188_H21_G0">
          <a:extLst>
            <a:ext uri="{FF2B5EF4-FFF2-40B4-BE49-F238E27FC236}">
              <a16:creationId xmlns:a16="http://schemas.microsoft.com/office/drawing/2014/main" id="{17344CD0-2752-4F36-9C79-90F5AD8ECC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885825"/>
          <a:ext cx="1790700" cy="200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276227</xdr:colOff>
      <xdr:row>2</xdr:row>
      <xdr:rowOff>28575</xdr:rowOff>
    </xdr:from>
    <xdr:to>
      <xdr:col>2</xdr:col>
      <xdr:colOff>381001</xdr:colOff>
      <xdr:row>3</xdr:row>
      <xdr:rowOff>152400</xdr:rowOff>
    </xdr:to>
    <xdr:sp macro="" textlink="">
      <xdr:nvSpPr>
        <xdr:cNvPr id="5" name="矩形 4">
          <a:hlinkClick xmlns:r="http://schemas.openxmlformats.org/officeDocument/2006/relationships" r:id="rId2" tooltip="点击进入”库存查询“》》"/>
          <a:extLst>
            <a:ext uri="{FF2B5EF4-FFF2-40B4-BE49-F238E27FC236}">
              <a16:creationId xmlns:a16="http://schemas.microsoft.com/office/drawing/2014/main" id="{354BA8D3-D34C-4815-8647-54C3F6479AA9}"/>
            </a:ext>
          </a:extLst>
        </xdr:cNvPr>
        <xdr:cNvSpPr/>
      </xdr:nvSpPr>
      <xdr:spPr>
        <a:xfrm>
          <a:off x="276227" y="3905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  <xdr:twoCellAnchor>
    <xdr:from>
      <xdr:col>0</xdr:col>
      <xdr:colOff>285749</xdr:colOff>
      <xdr:row>5</xdr:row>
      <xdr:rowOff>114300</xdr:rowOff>
    </xdr:from>
    <xdr:to>
      <xdr:col>2</xdr:col>
      <xdr:colOff>381000</xdr:colOff>
      <xdr:row>7</xdr:row>
      <xdr:rowOff>57150</xdr:rowOff>
    </xdr:to>
    <xdr:sp macro="" textlink="">
      <xdr:nvSpPr>
        <xdr:cNvPr id="7" name="矩形 6">
          <a:hlinkClick xmlns:r="http://schemas.openxmlformats.org/officeDocument/2006/relationships" r:id="rId3" tooltip="点击进入”商品出入库表”》》"/>
          <a:extLst>
            <a:ext uri="{FF2B5EF4-FFF2-40B4-BE49-F238E27FC236}">
              <a16:creationId xmlns:a16="http://schemas.microsoft.com/office/drawing/2014/main" id="{4D575B50-1986-4615-93AC-D254CE1FE3FC}"/>
            </a:ext>
          </a:extLst>
        </xdr:cNvPr>
        <xdr:cNvSpPr/>
      </xdr:nvSpPr>
      <xdr:spPr>
        <a:xfrm>
          <a:off x="285749" y="1019175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0</xdr:col>
      <xdr:colOff>276225</xdr:colOff>
      <xdr:row>7</xdr:row>
      <xdr:rowOff>66675</xdr:rowOff>
    </xdr:from>
    <xdr:to>
      <xdr:col>2</xdr:col>
      <xdr:colOff>381000</xdr:colOff>
      <xdr:row>8</xdr:row>
      <xdr:rowOff>190500</xdr:rowOff>
    </xdr:to>
    <xdr:sp macro="" textlink="">
      <xdr:nvSpPr>
        <xdr:cNvPr id="8" name="矩形 7">
          <a:hlinkClick xmlns:r="http://schemas.openxmlformats.org/officeDocument/2006/relationships" r:id="rId4" tooltip="点击进入”商品资料表“》》"/>
          <a:extLst>
            <a:ext uri="{FF2B5EF4-FFF2-40B4-BE49-F238E27FC236}">
              <a16:creationId xmlns:a16="http://schemas.microsoft.com/office/drawing/2014/main" id="{F241192E-BD28-4C66-9EDB-84CE71EF950F}"/>
            </a:ext>
          </a:extLst>
        </xdr:cNvPr>
        <xdr:cNvSpPr/>
      </xdr:nvSpPr>
      <xdr:spPr>
        <a:xfrm>
          <a:off x="276225" y="1333500"/>
          <a:ext cx="1476375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0</xdr:col>
      <xdr:colOff>285751</xdr:colOff>
      <xdr:row>3</xdr:row>
      <xdr:rowOff>161925</xdr:rowOff>
    </xdr:from>
    <xdr:to>
      <xdr:col>2</xdr:col>
      <xdr:colOff>381001</xdr:colOff>
      <xdr:row>5</xdr:row>
      <xdr:rowOff>104775</xdr:rowOff>
    </xdr:to>
    <xdr:sp macro="" textlink="">
      <xdr:nvSpPr>
        <xdr:cNvPr id="9" name="矩形 8">
          <a:hlinkClick xmlns:r="http://schemas.openxmlformats.org/officeDocument/2006/relationships" r:id="rId5" tooltip="点击进入”历史出库记录截取“》》"/>
          <a:extLst>
            <a:ext uri="{FF2B5EF4-FFF2-40B4-BE49-F238E27FC236}">
              <a16:creationId xmlns:a16="http://schemas.microsoft.com/office/drawing/2014/main" id="{E4D16753-135B-4F81-885E-357546887641}"/>
            </a:ext>
          </a:extLst>
        </xdr:cNvPr>
        <xdr:cNvSpPr/>
      </xdr:nvSpPr>
      <xdr:spPr>
        <a:xfrm>
          <a:off x="285751" y="704850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0</xdr:col>
      <xdr:colOff>276225</xdr:colOff>
      <xdr:row>0</xdr:row>
      <xdr:rowOff>66675</xdr:rowOff>
    </xdr:from>
    <xdr:to>
      <xdr:col>2</xdr:col>
      <xdr:colOff>380999</xdr:colOff>
      <xdr:row>2</xdr:row>
      <xdr:rowOff>9525</xdr:rowOff>
    </xdr:to>
    <xdr:sp macro="" textlink="">
      <xdr:nvSpPr>
        <xdr:cNvPr id="10" name="矩形 9">
          <a:hlinkClick xmlns:r="http://schemas.openxmlformats.org/officeDocument/2006/relationships" r:id="rId6" tooltip="点击进入”说明“》》"/>
          <a:extLst>
            <a:ext uri="{FF2B5EF4-FFF2-40B4-BE49-F238E27FC236}">
              <a16:creationId xmlns:a16="http://schemas.microsoft.com/office/drawing/2014/main" id="{29A9570A-97DC-480A-95FC-08D2BE7A23BA}"/>
            </a:ext>
          </a:extLst>
        </xdr:cNvPr>
        <xdr:cNvSpPr/>
      </xdr:nvSpPr>
      <xdr:spPr>
        <a:xfrm>
          <a:off x="276225" y="6667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  <xdr:twoCellAnchor>
    <xdr:from>
      <xdr:col>0</xdr:col>
      <xdr:colOff>285750</xdr:colOff>
      <xdr:row>8</xdr:row>
      <xdr:rowOff>190500</xdr:rowOff>
    </xdr:from>
    <xdr:to>
      <xdr:col>1</xdr:col>
      <xdr:colOff>323848</xdr:colOff>
      <xdr:row>8</xdr:row>
      <xdr:rowOff>495300</xdr:rowOff>
    </xdr:to>
    <xdr:sp macro="" textlink="">
      <xdr:nvSpPr>
        <xdr:cNvPr id="13" name="矩形 12">
          <a:hlinkClick xmlns:r="http://schemas.openxmlformats.org/officeDocument/2006/relationships" r:id="rId7" tooltip="点击进入”基础表“》》"/>
          <a:extLst>
            <a:ext uri="{FF2B5EF4-FFF2-40B4-BE49-F238E27FC236}">
              <a16:creationId xmlns:a16="http://schemas.microsoft.com/office/drawing/2014/main" id="{799FB468-46A3-4E63-BE7C-6ADC98D78DB6}"/>
            </a:ext>
          </a:extLst>
        </xdr:cNvPr>
        <xdr:cNvSpPr/>
      </xdr:nvSpPr>
      <xdr:spPr>
        <a:xfrm>
          <a:off x="285750" y="16383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1</xdr:col>
      <xdr:colOff>342900</xdr:colOff>
      <xdr:row>8</xdr:row>
      <xdr:rowOff>190500</xdr:rowOff>
    </xdr:from>
    <xdr:to>
      <xdr:col>2</xdr:col>
      <xdr:colOff>380998</xdr:colOff>
      <xdr:row>8</xdr:row>
      <xdr:rowOff>495300</xdr:rowOff>
    </xdr:to>
    <xdr:sp macro="" textlink="">
      <xdr:nvSpPr>
        <xdr:cNvPr id="14" name="矩形 13">
          <a:hlinkClick xmlns:r="http://schemas.openxmlformats.org/officeDocument/2006/relationships" r:id="rId8" tooltip="点击进入”首页“》》"/>
          <a:extLst>
            <a:ext uri="{FF2B5EF4-FFF2-40B4-BE49-F238E27FC236}">
              <a16:creationId xmlns:a16="http://schemas.microsoft.com/office/drawing/2014/main" id="{70075C50-7CB3-45C1-BD5A-5990D655419E}"/>
            </a:ext>
          </a:extLst>
        </xdr:cNvPr>
        <xdr:cNvSpPr/>
      </xdr:nvSpPr>
      <xdr:spPr>
        <a:xfrm>
          <a:off x="1028700" y="16383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9</xdr:row>
      <xdr:rowOff>57150</xdr:rowOff>
    </xdr:from>
    <xdr:to>
      <xdr:col>13</xdr:col>
      <xdr:colOff>47623</xdr:colOff>
      <xdr:row>11</xdr:row>
      <xdr:rowOff>0</xdr:rowOff>
    </xdr:to>
    <xdr:sp macro="" textlink="">
      <xdr:nvSpPr>
        <xdr:cNvPr id="4" name="矩形 3">
          <a:hlinkClick xmlns:r="http://schemas.openxmlformats.org/officeDocument/2006/relationships" r:id="rId1" tooltip="点击进入”基础表“》》"/>
          <a:extLst>
            <a:ext uri="{FF2B5EF4-FFF2-40B4-BE49-F238E27FC236}">
              <a16:creationId xmlns:a16="http://schemas.microsoft.com/office/drawing/2014/main" id="{F96464AE-EDFC-4F87-9F05-5C69F2A2AE31}"/>
            </a:ext>
          </a:extLst>
        </xdr:cNvPr>
        <xdr:cNvSpPr/>
      </xdr:nvSpPr>
      <xdr:spPr>
        <a:xfrm>
          <a:off x="13001625" y="180975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13</xdr:col>
      <xdr:colOff>66675</xdr:colOff>
      <xdr:row>9</xdr:row>
      <xdr:rowOff>57150</xdr:rowOff>
    </xdr:from>
    <xdr:to>
      <xdr:col>14</xdr:col>
      <xdr:colOff>104773</xdr:colOff>
      <xdr:row>11</xdr:row>
      <xdr:rowOff>0</xdr:rowOff>
    </xdr:to>
    <xdr:sp macro="" textlink="">
      <xdr:nvSpPr>
        <xdr:cNvPr id="5" name="矩形 4">
          <a:hlinkClick xmlns:r="http://schemas.openxmlformats.org/officeDocument/2006/relationships" r:id="rId2" tooltip="点击进入”首页“》》"/>
          <a:extLst>
            <a:ext uri="{FF2B5EF4-FFF2-40B4-BE49-F238E27FC236}">
              <a16:creationId xmlns:a16="http://schemas.microsoft.com/office/drawing/2014/main" id="{A228C4DE-CCEE-4D9E-9D0D-9A49156FEAA0}"/>
            </a:ext>
          </a:extLst>
        </xdr:cNvPr>
        <xdr:cNvSpPr/>
      </xdr:nvSpPr>
      <xdr:spPr>
        <a:xfrm>
          <a:off x="13744575" y="180975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12</xdr:col>
      <xdr:colOff>0</xdr:colOff>
      <xdr:row>2</xdr:row>
      <xdr:rowOff>57150</xdr:rowOff>
    </xdr:from>
    <xdr:to>
      <xdr:col>14</xdr:col>
      <xdr:colOff>104774</xdr:colOff>
      <xdr:row>4</xdr:row>
      <xdr:rowOff>0</xdr:rowOff>
    </xdr:to>
    <xdr:sp macro="" textlink="">
      <xdr:nvSpPr>
        <xdr:cNvPr id="6" name="矩形 5">
          <a:hlinkClick xmlns:r="http://schemas.openxmlformats.org/officeDocument/2006/relationships" r:id="rId3" tooltip="点击进入”库存查询“》》"/>
          <a:extLst>
            <a:ext uri="{FF2B5EF4-FFF2-40B4-BE49-F238E27FC236}">
              <a16:creationId xmlns:a16="http://schemas.microsoft.com/office/drawing/2014/main" id="{FE388E9F-1097-4D43-B001-7A0E83974E0A}"/>
            </a:ext>
          </a:extLst>
        </xdr:cNvPr>
        <xdr:cNvSpPr/>
      </xdr:nvSpPr>
      <xdr:spPr>
        <a:xfrm>
          <a:off x="12992100" y="5429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  <xdr:twoCellAnchor>
    <xdr:from>
      <xdr:col>12</xdr:col>
      <xdr:colOff>0</xdr:colOff>
      <xdr:row>4</xdr:row>
      <xdr:rowOff>9525</xdr:rowOff>
    </xdr:from>
    <xdr:to>
      <xdr:col>14</xdr:col>
      <xdr:colOff>104774</xdr:colOff>
      <xdr:row>5</xdr:row>
      <xdr:rowOff>133350</xdr:rowOff>
    </xdr:to>
    <xdr:sp macro="" textlink="">
      <xdr:nvSpPr>
        <xdr:cNvPr id="7" name="矩形 6">
          <a:hlinkClick xmlns:r="http://schemas.openxmlformats.org/officeDocument/2006/relationships" r:id="rId4" tooltip="点击进入”库存预警“》》"/>
          <a:extLst>
            <a:ext uri="{FF2B5EF4-FFF2-40B4-BE49-F238E27FC236}">
              <a16:creationId xmlns:a16="http://schemas.microsoft.com/office/drawing/2014/main" id="{67701F5B-1129-436A-AAC3-1C6B536B74FB}"/>
            </a:ext>
          </a:extLst>
        </xdr:cNvPr>
        <xdr:cNvSpPr/>
      </xdr:nvSpPr>
      <xdr:spPr>
        <a:xfrm>
          <a:off x="12992100" y="8572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12</xdr:col>
      <xdr:colOff>9523</xdr:colOff>
      <xdr:row>7</xdr:row>
      <xdr:rowOff>95250</xdr:rowOff>
    </xdr:from>
    <xdr:to>
      <xdr:col>14</xdr:col>
      <xdr:colOff>104773</xdr:colOff>
      <xdr:row>9</xdr:row>
      <xdr:rowOff>38100</xdr:rowOff>
    </xdr:to>
    <xdr:sp macro="" textlink="">
      <xdr:nvSpPr>
        <xdr:cNvPr id="8" name="矩形 7">
          <a:hlinkClick xmlns:r="http://schemas.openxmlformats.org/officeDocument/2006/relationships" r:id="rId5" tooltip="点击进入”商品资料表“》》"/>
          <a:extLst>
            <a:ext uri="{FF2B5EF4-FFF2-40B4-BE49-F238E27FC236}">
              <a16:creationId xmlns:a16="http://schemas.microsoft.com/office/drawing/2014/main" id="{E5EA662E-E4B5-49A0-9BDC-0AC850191864}"/>
            </a:ext>
          </a:extLst>
        </xdr:cNvPr>
        <xdr:cNvSpPr/>
      </xdr:nvSpPr>
      <xdr:spPr>
        <a:xfrm>
          <a:off x="13001623" y="1485900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12</xdr:col>
      <xdr:colOff>9524</xdr:colOff>
      <xdr:row>5</xdr:row>
      <xdr:rowOff>133350</xdr:rowOff>
    </xdr:from>
    <xdr:to>
      <xdr:col>14</xdr:col>
      <xdr:colOff>104774</xdr:colOff>
      <xdr:row>7</xdr:row>
      <xdr:rowOff>76200</xdr:rowOff>
    </xdr:to>
    <xdr:sp macro="" textlink="">
      <xdr:nvSpPr>
        <xdr:cNvPr id="9" name="矩形 8">
          <a:hlinkClick xmlns:r="http://schemas.openxmlformats.org/officeDocument/2006/relationships" r:id="rId6" tooltip="点击进入”历史出库记录截取“》》"/>
          <a:extLst>
            <a:ext uri="{FF2B5EF4-FFF2-40B4-BE49-F238E27FC236}">
              <a16:creationId xmlns:a16="http://schemas.microsoft.com/office/drawing/2014/main" id="{D016BDDA-F439-421B-ADD5-E9FED02377B1}"/>
            </a:ext>
          </a:extLst>
        </xdr:cNvPr>
        <xdr:cNvSpPr/>
      </xdr:nvSpPr>
      <xdr:spPr>
        <a:xfrm>
          <a:off x="13001624" y="1162050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12</xdr:col>
      <xdr:colOff>0</xdr:colOff>
      <xdr:row>0</xdr:row>
      <xdr:rowOff>247650</xdr:rowOff>
    </xdr:from>
    <xdr:to>
      <xdr:col>14</xdr:col>
      <xdr:colOff>104774</xdr:colOff>
      <xdr:row>2</xdr:row>
      <xdr:rowOff>66675</xdr:rowOff>
    </xdr:to>
    <xdr:sp macro="" textlink="">
      <xdr:nvSpPr>
        <xdr:cNvPr id="10" name="矩形 9">
          <a:hlinkClick xmlns:r="http://schemas.openxmlformats.org/officeDocument/2006/relationships" r:id="rId7" tooltip="点击进入”说明“》》"/>
          <a:extLst>
            <a:ext uri="{FF2B5EF4-FFF2-40B4-BE49-F238E27FC236}">
              <a16:creationId xmlns:a16="http://schemas.microsoft.com/office/drawing/2014/main" id="{C1502CE4-4E2F-44E7-8FAF-01D9761C24A0}"/>
            </a:ext>
          </a:extLst>
        </xdr:cNvPr>
        <xdr:cNvSpPr/>
      </xdr:nvSpPr>
      <xdr:spPr>
        <a:xfrm>
          <a:off x="11029950" y="2476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1</xdr:row>
      <xdr:rowOff>123825</xdr:rowOff>
    </xdr:from>
    <xdr:to>
      <xdr:col>14</xdr:col>
      <xdr:colOff>38099</xdr:colOff>
      <xdr:row>3</xdr:row>
      <xdr:rowOff>66675</xdr:rowOff>
    </xdr:to>
    <xdr:sp macro="" textlink="">
      <xdr:nvSpPr>
        <xdr:cNvPr id="2" name="矩形 1">
          <a:hlinkClick xmlns:r="http://schemas.openxmlformats.org/officeDocument/2006/relationships" r:id="rId1" tooltip="点击进入”库存查询“》》"/>
          <a:extLst>
            <a:ext uri="{FF2B5EF4-FFF2-40B4-BE49-F238E27FC236}">
              <a16:creationId xmlns:a16="http://schemas.microsoft.com/office/drawing/2014/main" id="{3C3E8AFD-B02B-4537-8660-3090702F7324}"/>
            </a:ext>
          </a:extLst>
        </xdr:cNvPr>
        <xdr:cNvSpPr/>
      </xdr:nvSpPr>
      <xdr:spPr>
        <a:xfrm>
          <a:off x="13315950" y="42862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  <xdr:twoCellAnchor>
    <xdr:from>
      <xdr:col>12</xdr:col>
      <xdr:colOff>9525</xdr:colOff>
      <xdr:row>3</xdr:row>
      <xdr:rowOff>76200</xdr:rowOff>
    </xdr:from>
    <xdr:to>
      <xdr:col>14</xdr:col>
      <xdr:colOff>38099</xdr:colOff>
      <xdr:row>5</xdr:row>
      <xdr:rowOff>19050</xdr:rowOff>
    </xdr:to>
    <xdr:sp macro="" textlink="">
      <xdr:nvSpPr>
        <xdr:cNvPr id="3" name="矩形 2">
          <a:hlinkClick xmlns:r="http://schemas.openxmlformats.org/officeDocument/2006/relationships" r:id="rId2" tooltip="点击进入”库存预警“》》"/>
          <a:extLst>
            <a:ext uri="{FF2B5EF4-FFF2-40B4-BE49-F238E27FC236}">
              <a16:creationId xmlns:a16="http://schemas.microsoft.com/office/drawing/2014/main" id="{948BC223-DC22-4328-8842-F9A6E9F52EF8}"/>
            </a:ext>
          </a:extLst>
        </xdr:cNvPr>
        <xdr:cNvSpPr/>
      </xdr:nvSpPr>
      <xdr:spPr>
        <a:xfrm>
          <a:off x="13315950" y="7429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12</xdr:col>
      <xdr:colOff>19047</xdr:colOff>
      <xdr:row>6</xdr:row>
      <xdr:rowOff>152400</xdr:rowOff>
    </xdr:from>
    <xdr:to>
      <xdr:col>14</xdr:col>
      <xdr:colOff>38098</xdr:colOff>
      <xdr:row>8</xdr:row>
      <xdr:rowOff>95250</xdr:rowOff>
    </xdr:to>
    <xdr:sp macro="" textlink="">
      <xdr:nvSpPr>
        <xdr:cNvPr id="4" name="矩形 3">
          <a:hlinkClick xmlns:r="http://schemas.openxmlformats.org/officeDocument/2006/relationships" r:id="rId3" tooltip="点击进入”商品出入库表”》》"/>
          <a:extLst>
            <a:ext uri="{FF2B5EF4-FFF2-40B4-BE49-F238E27FC236}">
              <a16:creationId xmlns:a16="http://schemas.microsoft.com/office/drawing/2014/main" id="{63BBC75A-4EB1-4258-9952-C5AF19532C19}"/>
            </a:ext>
          </a:extLst>
        </xdr:cNvPr>
        <xdr:cNvSpPr/>
      </xdr:nvSpPr>
      <xdr:spPr>
        <a:xfrm>
          <a:off x="13325472" y="1362075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12</xdr:col>
      <xdr:colOff>19049</xdr:colOff>
      <xdr:row>5</xdr:row>
      <xdr:rowOff>19050</xdr:rowOff>
    </xdr:from>
    <xdr:to>
      <xdr:col>14</xdr:col>
      <xdr:colOff>38099</xdr:colOff>
      <xdr:row>6</xdr:row>
      <xdr:rowOff>142875</xdr:rowOff>
    </xdr:to>
    <xdr:sp macro="" textlink="">
      <xdr:nvSpPr>
        <xdr:cNvPr id="5" name="矩形 4">
          <a:hlinkClick xmlns:r="http://schemas.openxmlformats.org/officeDocument/2006/relationships" r:id="rId4" tooltip="点击进入”历史出库记录截取“》》"/>
          <a:extLst>
            <a:ext uri="{FF2B5EF4-FFF2-40B4-BE49-F238E27FC236}">
              <a16:creationId xmlns:a16="http://schemas.microsoft.com/office/drawing/2014/main" id="{5031F660-6463-4208-A16A-10EA790BF98E}"/>
            </a:ext>
          </a:extLst>
        </xdr:cNvPr>
        <xdr:cNvSpPr/>
      </xdr:nvSpPr>
      <xdr:spPr>
        <a:xfrm>
          <a:off x="13325474" y="1047750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12</xdr:col>
      <xdr:colOff>19050</xdr:colOff>
      <xdr:row>8</xdr:row>
      <xdr:rowOff>95250</xdr:rowOff>
    </xdr:from>
    <xdr:to>
      <xdr:col>13</xdr:col>
      <xdr:colOff>57148</xdr:colOff>
      <xdr:row>10</xdr:row>
      <xdr:rowOff>38100</xdr:rowOff>
    </xdr:to>
    <xdr:sp macro="" textlink="">
      <xdr:nvSpPr>
        <xdr:cNvPr id="8" name="矩形 7">
          <a:hlinkClick xmlns:r="http://schemas.openxmlformats.org/officeDocument/2006/relationships" r:id="rId5" tooltip="点击进入”基础表“》》"/>
          <a:extLst>
            <a:ext uri="{FF2B5EF4-FFF2-40B4-BE49-F238E27FC236}">
              <a16:creationId xmlns:a16="http://schemas.microsoft.com/office/drawing/2014/main" id="{95A591ED-A933-4C4F-9441-B49BB8224A8A}"/>
            </a:ext>
          </a:extLst>
        </xdr:cNvPr>
        <xdr:cNvSpPr/>
      </xdr:nvSpPr>
      <xdr:spPr>
        <a:xfrm>
          <a:off x="13325475" y="1666875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13</xdr:col>
      <xdr:colOff>76200</xdr:colOff>
      <xdr:row>8</xdr:row>
      <xdr:rowOff>95250</xdr:rowOff>
    </xdr:from>
    <xdr:to>
      <xdr:col>14</xdr:col>
      <xdr:colOff>38098</xdr:colOff>
      <xdr:row>10</xdr:row>
      <xdr:rowOff>38100</xdr:rowOff>
    </xdr:to>
    <xdr:sp macro="" textlink="">
      <xdr:nvSpPr>
        <xdr:cNvPr id="9" name="矩形 8">
          <a:hlinkClick xmlns:r="http://schemas.openxmlformats.org/officeDocument/2006/relationships" r:id="rId6" tooltip="点击进入”首页“》》"/>
          <a:extLst>
            <a:ext uri="{FF2B5EF4-FFF2-40B4-BE49-F238E27FC236}">
              <a16:creationId xmlns:a16="http://schemas.microsoft.com/office/drawing/2014/main" id="{A14D7224-689A-4800-B294-0E0B17FBD036}"/>
            </a:ext>
          </a:extLst>
        </xdr:cNvPr>
        <xdr:cNvSpPr/>
      </xdr:nvSpPr>
      <xdr:spPr>
        <a:xfrm>
          <a:off x="14068425" y="1666875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12</xdr:col>
      <xdr:colOff>9525</xdr:colOff>
      <xdr:row>0</xdr:row>
      <xdr:rowOff>104775</xdr:rowOff>
    </xdr:from>
    <xdr:to>
      <xdr:col>14</xdr:col>
      <xdr:colOff>38099</xdr:colOff>
      <xdr:row>1</xdr:row>
      <xdr:rowOff>104775</xdr:rowOff>
    </xdr:to>
    <xdr:sp macro="" textlink="">
      <xdr:nvSpPr>
        <xdr:cNvPr id="10" name="矩形 9">
          <a:hlinkClick xmlns:r="http://schemas.openxmlformats.org/officeDocument/2006/relationships" r:id="rId7" tooltip="点击进入”说明“》》"/>
          <a:extLst>
            <a:ext uri="{FF2B5EF4-FFF2-40B4-BE49-F238E27FC236}">
              <a16:creationId xmlns:a16="http://schemas.microsoft.com/office/drawing/2014/main" id="{B09EA936-9EBB-46FF-8AC4-86256EB50779}"/>
            </a:ext>
          </a:extLst>
        </xdr:cNvPr>
        <xdr:cNvSpPr/>
      </xdr:nvSpPr>
      <xdr:spPr>
        <a:xfrm>
          <a:off x="11325225" y="10477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276227</xdr:colOff>
      <xdr:row>2</xdr:row>
      <xdr:rowOff>9525</xdr:rowOff>
    </xdr:from>
    <xdr:to>
      <xdr:col>2</xdr:col>
      <xdr:colOff>381001</xdr:colOff>
      <xdr:row>3</xdr:row>
      <xdr:rowOff>133350</xdr:rowOff>
    </xdr:to>
    <xdr:sp macro="" textlink="">
      <xdr:nvSpPr>
        <xdr:cNvPr id="2" name="矩形 1">
          <a:hlinkClick xmlns:r="http://schemas.openxmlformats.org/officeDocument/2006/relationships" r:id="rId1" tooltip="点击进入”库存查询“》》"/>
          <a:extLst>
            <a:ext uri="{FF2B5EF4-FFF2-40B4-BE49-F238E27FC236}">
              <a16:creationId xmlns:a16="http://schemas.microsoft.com/office/drawing/2014/main" id="{E4E45F07-4A73-4B7C-AFCF-2E25033E0025}"/>
            </a:ext>
          </a:extLst>
        </xdr:cNvPr>
        <xdr:cNvSpPr/>
      </xdr:nvSpPr>
      <xdr:spPr>
        <a:xfrm>
          <a:off x="276227" y="37147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  <xdr:twoCellAnchor>
    <xdr:from>
      <xdr:col>0</xdr:col>
      <xdr:colOff>276227</xdr:colOff>
      <xdr:row>3</xdr:row>
      <xdr:rowOff>142875</xdr:rowOff>
    </xdr:from>
    <xdr:to>
      <xdr:col>2</xdr:col>
      <xdr:colOff>381001</xdr:colOff>
      <xdr:row>5</xdr:row>
      <xdr:rowOff>85725</xdr:rowOff>
    </xdr:to>
    <xdr:sp macro="" textlink="">
      <xdr:nvSpPr>
        <xdr:cNvPr id="3" name="矩形 2">
          <a:hlinkClick xmlns:r="http://schemas.openxmlformats.org/officeDocument/2006/relationships" r:id="rId2" tooltip="点击进入”库存预警“》》"/>
          <a:extLst>
            <a:ext uri="{FF2B5EF4-FFF2-40B4-BE49-F238E27FC236}">
              <a16:creationId xmlns:a16="http://schemas.microsoft.com/office/drawing/2014/main" id="{74776C9C-6804-4720-9251-F0084406A25F}"/>
            </a:ext>
          </a:extLst>
        </xdr:cNvPr>
        <xdr:cNvSpPr/>
      </xdr:nvSpPr>
      <xdr:spPr>
        <a:xfrm>
          <a:off x="276227" y="68580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0</xdr:col>
      <xdr:colOff>285749</xdr:colOff>
      <xdr:row>5</xdr:row>
      <xdr:rowOff>95250</xdr:rowOff>
    </xdr:from>
    <xdr:to>
      <xdr:col>2</xdr:col>
      <xdr:colOff>381000</xdr:colOff>
      <xdr:row>7</xdr:row>
      <xdr:rowOff>38100</xdr:rowOff>
    </xdr:to>
    <xdr:sp macro="" textlink="">
      <xdr:nvSpPr>
        <xdr:cNvPr id="4" name="矩形 3">
          <a:hlinkClick xmlns:r="http://schemas.openxmlformats.org/officeDocument/2006/relationships" r:id="rId3" tooltip="点击进入”商品出入库表”》》"/>
          <a:extLst>
            <a:ext uri="{FF2B5EF4-FFF2-40B4-BE49-F238E27FC236}">
              <a16:creationId xmlns:a16="http://schemas.microsoft.com/office/drawing/2014/main" id="{B60CA168-FDB5-4EE2-BE02-AAA775E9E2FC}"/>
            </a:ext>
          </a:extLst>
        </xdr:cNvPr>
        <xdr:cNvSpPr/>
      </xdr:nvSpPr>
      <xdr:spPr>
        <a:xfrm>
          <a:off x="285749" y="1000125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0</xdr:col>
      <xdr:colOff>285750</xdr:colOff>
      <xdr:row>7</xdr:row>
      <xdr:rowOff>47625</xdr:rowOff>
    </xdr:from>
    <xdr:to>
      <xdr:col>2</xdr:col>
      <xdr:colOff>381000</xdr:colOff>
      <xdr:row>8</xdr:row>
      <xdr:rowOff>171450</xdr:rowOff>
    </xdr:to>
    <xdr:sp macro="" textlink="">
      <xdr:nvSpPr>
        <xdr:cNvPr id="5" name="矩形 4">
          <a:hlinkClick xmlns:r="http://schemas.openxmlformats.org/officeDocument/2006/relationships" r:id="rId4" tooltip="点击进入”商品资料表“》》"/>
          <a:extLst>
            <a:ext uri="{FF2B5EF4-FFF2-40B4-BE49-F238E27FC236}">
              <a16:creationId xmlns:a16="http://schemas.microsoft.com/office/drawing/2014/main" id="{073F5529-1B73-452E-B028-A965B0B46AFC}"/>
            </a:ext>
          </a:extLst>
        </xdr:cNvPr>
        <xdr:cNvSpPr/>
      </xdr:nvSpPr>
      <xdr:spPr>
        <a:xfrm>
          <a:off x="285750" y="1314450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0</xdr:col>
      <xdr:colOff>285750</xdr:colOff>
      <xdr:row>9</xdr:row>
      <xdr:rowOff>9525</xdr:rowOff>
    </xdr:from>
    <xdr:to>
      <xdr:col>1</xdr:col>
      <xdr:colOff>323848</xdr:colOff>
      <xdr:row>10</xdr:row>
      <xdr:rowOff>133350</xdr:rowOff>
    </xdr:to>
    <xdr:sp macro="" textlink="">
      <xdr:nvSpPr>
        <xdr:cNvPr id="8" name="矩形 7">
          <a:hlinkClick xmlns:r="http://schemas.openxmlformats.org/officeDocument/2006/relationships" r:id="rId5" tooltip="点击进入”基础表“》》"/>
          <a:extLst>
            <a:ext uri="{FF2B5EF4-FFF2-40B4-BE49-F238E27FC236}">
              <a16:creationId xmlns:a16="http://schemas.microsoft.com/office/drawing/2014/main" id="{23A5D3FF-DFDD-4DD2-9F15-D41686342BC4}"/>
            </a:ext>
          </a:extLst>
        </xdr:cNvPr>
        <xdr:cNvSpPr/>
      </xdr:nvSpPr>
      <xdr:spPr>
        <a:xfrm>
          <a:off x="285750" y="16383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基础表</a:t>
          </a:r>
          <a:endParaRPr lang="en-US" altLang="zh-CN" sz="1100"/>
        </a:p>
      </xdr:txBody>
    </xdr:sp>
    <xdr:clientData/>
  </xdr:twoCellAnchor>
  <xdr:twoCellAnchor>
    <xdr:from>
      <xdr:col>1</xdr:col>
      <xdr:colOff>342900</xdr:colOff>
      <xdr:row>9</xdr:row>
      <xdr:rowOff>9525</xdr:rowOff>
    </xdr:from>
    <xdr:to>
      <xdr:col>2</xdr:col>
      <xdr:colOff>380998</xdr:colOff>
      <xdr:row>10</xdr:row>
      <xdr:rowOff>133350</xdr:rowOff>
    </xdr:to>
    <xdr:sp macro="" textlink="">
      <xdr:nvSpPr>
        <xdr:cNvPr id="9" name="矩形 8">
          <a:hlinkClick xmlns:r="http://schemas.openxmlformats.org/officeDocument/2006/relationships" r:id="rId6" tooltip="点击进入”首页“》》"/>
          <a:extLst>
            <a:ext uri="{FF2B5EF4-FFF2-40B4-BE49-F238E27FC236}">
              <a16:creationId xmlns:a16="http://schemas.microsoft.com/office/drawing/2014/main" id="{311EE597-D728-4947-85BA-D5ACAAA1CD4D}"/>
            </a:ext>
          </a:extLst>
        </xdr:cNvPr>
        <xdr:cNvSpPr/>
      </xdr:nvSpPr>
      <xdr:spPr>
        <a:xfrm>
          <a:off x="1028700" y="1638300"/>
          <a:ext cx="723898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0</xdr:col>
      <xdr:colOff>276225</xdr:colOff>
      <xdr:row>0</xdr:row>
      <xdr:rowOff>57150</xdr:rowOff>
    </xdr:from>
    <xdr:to>
      <xdr:col>2</xdr:col>
      <xdr:colOff>380999</xdr:colOff>
      <xdr:row>2</xdr:row>
      <xdr:rowOff>0</xdr:rowOff>
    </xdr:to>
    <xdr:sp macro="" textlink="">
      <xdr:nvSpPr>
        <xdr:cNvPr id="10" name="矩形 9">
          <a:hlinkClick xmlns:r="http://schemas.openxmlformats.org/officeDocument/2006/relationships" r:id="rId7" tooltip="点击进入”说明“》》"/>
          <a:extLst>
            <a:ext uri="{FF2B5EF4-FFF2-40B4-BE49-F238E27FC236}">
              <a16:creationId xmlns:a16="http://schemas.microsoft.com/office/drawing/2014/main" id="{1375FD36-F939-4803-88C6-AB59A9A44452}"/>
            </a:ext>
          </a:extLst>
        </xdr:cNvPr>
        <xdr:cNvSpPr/>
      </xdr:nvSpPr>
      <xdr:spPr>
        <a:xfrm>
          <a:off x="276225" y="571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276227</xdr:colOff>
      <xdr:row>2</xdr:row>
      <xdr:rowOff>28575</xdr:rowOff>
    </xdr:from>
    <xdr:to>
      <xdr:col>2</xdr:col>
      <xdr:colOff>381001</xdr:colOff>
      <xdr:row>3</xdr:row>
      <xdr:rowOff>152400</xdr:rowOff>
    </xdr:to>
    <xdr:sp macro="" textlink="">
      <xdr:nvSpPr>
        <xdr:cNvPr id="10" name="矩形 9">
          <a:hlinkClick xmlns:r="http://schemas.openxmlformats.org/officeDocument/2006/relationships" r:id="rId1" tooltip="点击进入”库存查询“》》"/>
          <a:extLst>
            <a:ext uri="{FF2B5EF4-FFF2-40B4-BE49-F238E27FC236}">
              <a16:creationId xmlns:a16="http://schemas.microsoft.com/office/drawing/2014/main" id="{A1084B87-3C7F-474D-807D-E88754A323B2}"/>
            </a:ext>
          </a:extLst>
        </xdr:cNvPr>
        <xdr:cNvSpPr/>
      </xdr:nvSpPr>
      <xdr:spPr>
        <a:xfrm>
          <a:off x="276227" y="514350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库存查询</a:t>
          </a:r>
          <a:endParaRPr lang="en-US" altLang="zh-CN" sz="1100"/>
        </a:p>
      </xdr:txBody>
    </xdr:sp>
    <xdr:clientData/>
  </xdr:twoCellAnchor>
  <xdr:twoCellAnchor>
    <xdr:from>
      <xdr:col>0</xdr:col>
      <xdr:colOff>276227</xdr:colOff>
      <xdr:row>3</xdr:row>
      <xdr:rowOff>161925</xdr:rowOff>
    </xdr:from>
    <xdr:to>
      <xdr:col>2</xdr:col>
      <xdr:colOff>381001</xdr:colOff>
      <xdr:row>5</xdr:row>
      <xdr:rowOff>104775</xdr:rowOff>
    </xdr:to>
    <xdr:sp macro="" textlink="">
      <xdr:nvSpPr>
        <xdr:cNvPr id="11" name="矩形 10">
          <a:hlinkClick xmlns:r="http://schemas.openxmlformats.org/officeDocument/2006/relationships" r:id="rId2" tooltip="点击进入”库存预警“》》"/>
          <a:extLst>
            <a:ext uri="{FF2B5EF4-FFF2-40B4-BE49-F238E27FC236}">
              <a16:creationId xmlns:a16="http://schemas.microsoft.com/office/drawing/2014/main" id="{00AF4AB1-5BCD-4E21-8652-425C25190037}"/>
            </a:ext>
          </a:extLst>
        </xdr:cNvPr>
        <xdr:cNvSpPr/>
      </xdr:nvSpPr>
      <xdr:spPr>
        <a:xfrm>
          <a:off x="276227" y="828675"/>
          <a:ext cx="1476374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库存预警</a:t>
          </a:r>
          <a:endParaRPr lang="en-US" altLang="zh-CN" sz="1100"/>
        </a:p>
      </xdr:txBody>
    </xdr:sp>
    <xdr:clientData/>
  </xdr:twoCellAnchor>
  <xdr:twoCellAnchor>
    <xdr:from>
      <xdr:col>0</xdr:col>
      <xdr:colOff>285749</xdr:colOff>
      <xdr:row>7</xdr:row>
      <xdr:rowOff>57150</xdr:rowOff>
    </xdr:from>
    <xdr:to>
      <xdr:col>2</xdr:col>
      <xdr:colOff>381000</xdr:colOff>
      <xdr:row>9</xdr:row>
      <xdr:rowOff>0</xdr:rowOff>
    </xdr:to>
    <xdr:sp macro="" textlink="">
      <xdr:nvSpPr>
        <xdr:cNvPr id="12" name="矩形 11">
          <a:hlinkClick xmlns:r="http://schemas.openxmlformats.org/officeDocument/2006/relationships" r:id="rId3" tooltip="点击进入”商品出入库表”》》"/>
          <a:extLst>
            <a:ext uri="{FF2B5EF4-FFF2-40B4-BE49-F238E27FC236}">
              <a16:creationId xmlns:a16="http://schemas.microsoft.com/office/drawing/2014/main" id="{66BAE4BB-214A-4C98-8B66-5E9438878195}"/>
            </a:ext>
          </a:extLst>
        </xdr:cNvPr>
        <xdr:cNvSpPr/>
      </xdr:nvSpPr>
      <xdr:spPr>
        <a:xfrm>
          <a:off x="285749" y="1447800"/>
          <a:ext cx="1466851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商品出入库表</a:t>
          </a:r>
          <a:endParaRPr lang="en-US" altLang="zh-CN" sz="1100"/>
        </a:p>
      </xdr:txBody>
    </xdr:sp>
    <xdr:clientData/>
  </xdr:twoCellAnchor>
  <xdr:twoCellAnchor>
    <xdr:from>
      <xdr:col>0</xdr:col>
      <xdr:colOff>285750</xdr:colOff>
      <xdr:row>9</xdr:row>
      <xdr:rowOff>9525</xdr:rowOff>
    </xdr:from>
    <xdr:to>
      <xdr:col>2</xdr:col>
      <xdr:colOff>381000</xdr:colOff>
      <xdr:row>10</xdr:row>
      <xdr:rowOff>133350</xdr:rowOff>
    </xdr:to>
    <xdr:sp macro="" textlink="">
      <xdr:nvSpPr>
        <xdr:cNvPr id="13" name="矩形 12">
          <a:hlinkClick xmlns:r="http://schemas.openxmlformats.org/officeDocument/2006/relationships" r:id="rId4" tooltip="点击进入”商品资料表“》》"/>
          <a:extLst>
            <a:ext uri="{FF2B5EF4-FFF2-40B4-BE49-F238E27FC236}">
              <a16:creationId xmlns:a16="http://schemas.microsoft.com/office/drawing/2014/main" id="{5BC79202-95F0-4A27-A09D-21E450AAFCBB}"/>
            </a:ext>
          </a:extLst>
        </xdr:cNvPr>
        <xdr:cNvSpPr/>
      </xdr:nvSpPr>
      <xdr:spPr>
        <a:xfrm>
          <a:off x="285750" y="1762125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商品资料表</a:t>
          </a:r>
          <a:endParaRPr lang="en-US" altLang="zh-CN" sz="1100"/>
        </a:p>
      </xdr:txBody>
    </xdr:sp>
    <xdr:clientData/>
  </xdr:twoCellAnchor>
  <xdr:twoCellAnchor>
    <xdr:from>
      <xdr:col>0</xdr:col>
      <xdr:colOff>285751</xdr:colOff>
      <xdr:row>5</xdr:row>
      <xdr:rowOff>104775</xdr:rowOff>
    </xdr:from>
    <xdr:to>
      <xdr:col>2</xdr:col>
      <xdr:colOff>381001</xdr:colOff>
      <xdr:row>7</xdr:row>
      <xdr:rowOff>47625</xdr:rowOff>
    </xdr:to>
    <xdr:sp macro="" textlink="">
      <xdr:nvSpPr>
        <xdr:cNvPr id="14" name="矩形 13">
          <a:hlinkClick xmlns:r="http://schemas.openxmlformats.org/officeDocument/2006/relationships" r:id="rId5" tooltip="点击进入”历史出库记录截取“》》"/>
          <a:extLst>
            <a:ext uri="{FF2B5EF4-FFF2-40B4-BE49-F238E27FC236}">
              <a16:creationId xmlns:a16="http://schemas.microsoft.com/office/drawing/2014/main" id="{649AC880-5460-43B3-8764-0B4D2C44B345}"/>
            </a:ext>
          </a:extLst>
        </xdr:cNvPr>
        <xdr:cNvSpPr/>
      </xdr:nvSpPr>
      <xdr:spPr>
        <a:xfrm>
          <a:off x="285751" y="1133475"/>
          <a:ext cx="14668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历史出库记录截取</a:t>
          </a:r>
          <a:endParaRPr lang="en-US" altLang="zh-CN" sz="1100"/>
        </a:p>
      </xdr:txBody>
    </xdr:sp>
    <xdr:clientData/>
  </xdr:twoCellAnchor>
  <xdr:twoCellAnchor>
    <xdr:from>
      <xdr:col>0</xdr:col>
      <xdr:colOff>285750</xdr:colOff>
      <xdr:row>0</xdr:row>
      <xdr:rowOff>209550</xdr:rowOff>
    </xdr:from>
    <xdr:to>
      <xdr:col>1</xdr:col>
      <xdr:colOff>342900</xdr:colOff>
      <xdr:row>2</xdr:row>
      <xdr:rowOff>28575</xdr:rowOff>
    </xdr:to>
    <xdr:sp macro="" textlink="">
      <xdr:nvSpPr>
        <xdr:cNvPr id="9" name="矩形 8">
          <a:hlinkClick xmlns:r="http://schemas.openxmlformats.org/officeDocument/2006/relationships" r:id="rId6" tooltip="点击进入”首页“》》"/>
          <a:extLst>
            <a:ext uri="{FF2B5EF4-FFF2-40B4-BE49-F238E27FC236}">
              <a16:creationId xmlns:a16="http://schemas.microsoft.com/office/drawing/2014/main" id="{D2226CDB-1387-4669-93FD-E278152D90BA}"/>
            </a:ext>
          </a:extLst>
        </xdr:cNvPr>
        <xdr:cNvSpPr/>
      </xdr:nvSpPr>
      <xdr:spPr>
        <a:xfrm>
          <a:off x="285750" y="209550"/>
          <a:ext cx="742950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首页</a:t>
          </a:r>
          <a:endParaRPr lang="en-US" altLang="zh-CN" sz="1100"/>
        </a:p>
      </xdr:txBody>
    </xdr:sp>
    <xdr:clientData/>
  </xdr:twoCellAnchor>
  <xdr:twoCellAnchor>
    <xdr:from>
      <xdr:col>1</xdr:col>
      <xdr:colOff>352425</xdr:colOff>
      <xdr:row>0</xdr:row>
      <xdr:rowOff>209550</xdr:rowOff>
    </xdr:from>
    <xdr:to>
      <xdr:col>2</xdr:col>
      <xdr:colOff>381000</xdr:colOff>
      <xdr:row>2</xdr:row>
      <xdr:rowOff>28575</xdr:rowOff>
    </xdr:to>
    <xdr:sp macro="" textlink="">
      <xdr:nvSpPr>
        <xdr:cNvPr id="16" name="矩形 15">
          <a:hlinkClick xmlns:r="http://schemas.openxmlformats.org/officeDocument/2006/relationships" r:id="rId7" tooltip="点击进入”说明“》》"/>
          <a:extLst>
            <a:ext uri="{FF2B5EF4-FFF2-40B4-BE49-F238E27FC236}">
              <a16:creationId xmlns:a16="http://schemas.microsoft.com/office/drawing/2014/main" id="{AA1191F0-2E48-4A96-9A7C-287C3B509BBC}"/>
            </a:ext>
          </a:extLst>
        </xdr:cNvPr>
        <xdr:cNvSpPr/>
      </xdr:nvSpPr>
      <xdr:spPr>
        <a:xfrm>
          <a:off x="1038225" y="209550"/>
          <a:ext cx="714375" cy="304800"/>
        </a:xfrm>
        <a:prstGeom prst="rect">
          <a:avLst/>
        </a:prstGeom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zh-CN" altLang="en-US" sz="1100"/>
            <a:t>说明</a:t>
          </a:r>
          <a:endParaRPr lang="en-US" altLang="zh-CN" sz="1100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12C0FED2-38EB-4480-B28B-C3F34C4573B4}" name="表24" displayName="表24" ref="D6:H120" totalsRowShown="0" headerRowDxfId="135" dataDxfId="133" headerRowBorderDxfId="134" tableBorderDxfId="132" totalsRowBorderDxfId="131">
  <autoFilter ref="D6:H120" xr:uid="{E75C3256-A2F0-4C00-93F1-4856B29B4EC8}"/>
  <tableColumns count="5">
    <tableColumn id="1" xr3:uid="{97C5537C-5583-4603-918D-5EAAC72A8772}" name="商品名称" dataDxfId="130">
      <calculatedColumnFormula array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1)))&amp;"","")</calculatedColumnFormula>
    </tableColumn>
    <tableColumn id="2" xr3:uid="{50FBBB7D-0C7D-4CAA-A9AB-A8D49E7B78F7}" name="上月结余" dataDxfId="129">
      <calculatedColumnFormula>IF(D7="","",IFERROR(SUMIFS(商品出入库表!G:G,商品出入库表!C:C,库存查询!D7,商品出入库表!E:E,库存查询!$F$6,商品出入库表!J:J,"&lt;"&amp;(库存查询!$E$4&amp;TEXT(库存查询!$G$4,"00"))*1)-SUMIFS(商品出入库表!G:G,商品出入库表!C:C,库存查询!D7,商品出入库表!E:E,库存查询!$G$6,商品出入库表!J:J,"&lt;"&amp;(库存查询!$E$4&amp;TEXT(库存查询!$G$4,"00"))*1),""))</calculatedColumnFormula>
    </tableColumn>
    <tableColumn id="3" xr3:uid="{D743E946-9E62-4B03-9124-6FF4362B135A}" name="入库" dataDxfId="128">
      <calculatedColumnFormula>IF(D7="","",SUMIFS(商品出入库表!G:G,商品出入库表!C:C,库存查询!D7,商品出入库表!H:H,库存查询!$E$4,商品出入库表!I:I,库存查询!$G$4,商品出入库表!E:E,库存查询!$F$6))</calculatedColumnFormula>
    </tableColumn>
    <tableColumn id="4" xr3:uid="{529D3701-9DBD-42A4-91A5-D3E3ED3F1934}" name="出库" dataDxfId="127">
      <calculatedColumnFormula>IF(D7="","",SUMIFS(商品出入库表!G:G,商品出入库表!C:C,库存查询!D7,商品出入库表!H:H,库存查询!$E$4,商品出入库表!I:I,库存查询!$G$4,商品出入库表!E:E,库存查询!$G$6))</calculatedColumnFormula>
    </tableColumn>
    <tableColumn id="5" xr3:uid="{7EE0B857-6B47-4C33-BAFE-0EF31855ABE6}" name="月末库存" dataDxfId="126">
      <calculatedColumnFormula>IFERROR(E7+F7-G7,"")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6F462D24-5FB3-454D-B3B2-74786F5BA09F}" name="表25" displayName="表25" ref="K6:S120" totalsRowShown="0" headerRowDxfId="125" dataDxfId="123" headerRowBorderDxfId="124" tableBorderDxfId="122" totalsRowBorderDxfId="121">
  <autoFilter ref="K6:S120" xr:uid="{62B53D27-D91E-4B8B-AAEB-3528067901D6}"/>
  <tableColumns count="9">
    <tableColumn id="1" xr3:uid="{72A628FA-8FE6-45B0-9606-50F4DF7E758E}" name="商品名称" dataDxfId="120">
      <calculatedColumnFormula array="1">IFERROR(INDEX(商品资料表!$C$1:$K$36,SMALL(IF(商品资料表!$C$1:$C$36=库存查询!$L$4,ROW(商品资料表!$C$1:$C$36)),ROW(1:1)),COLUMN(A:A)),"")</calculatedColumnFormula>
    </tableColumn>
    <tableColumn id="2" xr3:uid="{8128F560-A0B5-4D17-B64B-A318A7CC804F}" name="条形码" dataDxfId="119">
      <calculatedColumnFormula array="1">IFERROR(INDEX(商品资料表!$C$1:$K$36,SMALL(IF(商品资料表!$C$1:$C$36=库存查询!$L$4,ROW(商品资料表!$C$1:$C$36)),ROW(1:1)),COLUMN(B:B)),"")</calculatedColumnFormula>
    </tableColumn>
    <tableColumn id="3" xr3:uid="{D7513591-E01D-426C-991E-695AA005B4DE}" name="生产日期" dataDxfId="118">
      <calculatedColumnFormula array="1">IFERROR(INDEX(商品资料表!$C$1:$K$36,SMALL(IF(商品资料表!$C$1:$C$36=库存查询!$L$4,ROW(商品资料表!$C$1:$C$36)),ROW(1:1)),COLUMN(C:C)),"")</calculatedColumnFormula>
    </tableColumn>
    <tableColumn id="4" xr3:uid="{0CE4E74B-CA44-491B-8B67-69592D6AB05D}" name="保质期（月）" dataDxfId="117">
      <calculatedColumnFormula array="1">IFERROR(INDEX(商品资料表!$C$1:$K$36,SMALL(IF(商品资料表!$C$1:$C$36=库存查询!$L$4,ROW(商品资料表!$C$1:$C$36)),ROW(1:1)),COLUMN(D:D)),"")</calculatedColumnFormula>
    </tableColumn>
    <tableColumn id="5" xr3:uid="{8A314452-1809-471B-A3D1-DF1D8ADE6599}" name="到期日" dataDxfId="116">
      <calculatedColumnFormula array="1">IFERROR(INDEX(商品资料表!$C$1:$K$36,SMALL(IF(商品资料表!$C$1:$C$36=库存查询!$L$4,ROW(商品资料表!$C$1:$C$36)),ROW(1:1)),COLUMN(E:E)),"")</calculatedColumnFormula>
    </tableColumn>
    <tableColumn id="6" xr3:uid="{F181FDFC-EC4D-4FDB-B7E4-342773A8F2F5}" name="入库" dataDxfId="115">
      <calculatedColumnFormula array="1">IFERROR(INDEX(商品资料表!$C$1:$K$36,SMALL(IF(商品资料表!$C$1:$C$36=库存查询!$L$4,ROW(商品资料表!$C$1:$C$36)),ROW(1:1)),COLUMN(F:F)),"")</calculatedColumnFormula>
    </tableColumn>
    <tableColumn id="7" xr3:uid="{396091EE-2BCC-454C-990A-784ED6E906DA}" name="出库" dataDxfId="114">
      <calculatedColumnFormula array="1">IFERROR(INDEX(商品资料表!$C$1:$K$36,SMALL(IF(商品资料表!$C$1:$C$36=库存查询!$L$4,ROW(商品资料表!$C$1:$C$36)),ROW(1:1)),COLUMN(G:G)),"")</calculatedColumnFormula>
    </tableColumn>
    <tableColumn id="8" xr3:uid="{598794D0-20C3-437A-B4F9-C3122648DF63}" name="库存" dataDxfId="113">
      <calculatedColumnFormula array="1">IFERROR(INDEX(商品资料表!$C$1:$K$36,SMALL(IF(商品资料表!$C$1:$C$36=库存查询!$L$4,ROW(商品资料表!$C$1:$C$36)),ROW(1:1)),COLUMN(H:H)),"")</calculatedColumnFormula>
    </tableColumn>
    <tableColumn id="9" xr3:uid="{79C6BFAF-E1E4-4D9C-A4B2-EF029328DD8A}" name="保质期到期提醒" dataDxfId="112">
      <calculatedColumnFormula array="1">IFERROR(INDEX(商品资料表!$C$1:$K$36,SMALL(IF(商品资料表!$C$1:$C$36=库存查询!$L$4,ROW(商品资料表!$C$1:$C$36)),ROW(1:1)),COLUMN(I:I)),"")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B2939C9F-22CE-4B37-B19D-8907746E11EB}" name="表23" displayName="表23" ref="D9:N129" totalsRowShown="0" headerRowDxfId="111" dataDxfId="110">
  <autoFilter ref="D9:N129" xr:uid="{8F2055BE-DBB6-43A4-B0A2-81773E2A8E63}"/>
  <tableColumns count="11">
    <tableColumn id="1" xr3:uid="{3CDC79A6-CE31-4FA8-AE05-4272C0407992}" name="商品名称" dataDxfId="109">
      <calculatedColumnFormula array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1)))&amp;"","")</calculatedColumnFormula>
    </tableColumn>
    <tableColumn id="2" xr3:uid="{CCBD3EEA-20F6-4AFA-80DF-B226C65F8C35}" name="日销售_x000a_标准差" dataDxfId="108">
      <calculatedColumnFormula array="1">IFERROR(STDEV(IF(一月内商品日销售出库情况[商品]=库存预警!D10,一月内商品日销售出库情况[数量])),"")</calculatedColumnFormula>
    </tableColumn>
    <tableColumn id="3" xr3:uid="{6C9758C8-D7F6-4AFE-ADD8-38E4B51971E1}" name="月销售_x000a_标准差" dataDxfId="107">
      <calculatedColumnFormula array="1">IFERROR(STDEV(IF(一年内商品各月销售出库情况[商品]=库存预警!D10,一年内商品各月销售出库情况[数量])),"")</calculatedColumnFormula>
    </tableColumn>
    <tableColumn id="4" xr3:uid="{01A43B3E-CEE3-48FF-99E0-9C162BF0F3DA}" name="季度销售_x000a_标准差" dataDxfId="106">
      <calculatedColumnFormula array="1">IFERROR(STDEV(IF(一年内各季度商品销售出库情况[商品]=库存预警!D10,一年内各季度商品销售出库情况[数量])),"")</calculatedColumnFormula>
    </tableColumn>
    <tableColumn id="5" xr3:uid="{35624DDC-90D1-4B61-8C65-2D479DAA4F68}" name="提前期" dataDxfId="105">
      <calculatedColumnFormula>IF(表23[[#This Row],[商品名称]]="","",说明!$E$4)</calculatedColumnFormula>
    </tableColumn>
    <tableColumn id="6" xr3:uid="{DCBF6D07-4973-4FB0-9B54-9A398B59C802}" name="服务水平" dataDxfId="104">
      <calculatedColumnFormula>IF(表23[[#This Row],[商品名称]]="","",说明!$H$4)</calculatedColumnFormula>
    </tableColumn>
    <tableColumn id="7" xr3:uid="{D992A90D-6B04-46E2-B8C3-1F7C75F512C5}" name="安全系数" dataDxfId="103">
      <calculatedColumnFormula>IF(表23[[#This Row],[商品名称]]="","",VLOOKUP(I10,顾客服务水平表[#All],2,0))</calculatedColumnFormula>
    </tableColumn>
    <tableColumn id="8" xr3:uid="{57C5FB3F-4440-4CDD-9C48-F874D204027A}" name="安全存量_x000a_（按日）" dataDxfId="102">
      <calculatedColumnFormula>IFERROR(E10*SQRT($H10)*$J10,"")</calculatedColumnFormula>
    </tableColumn>
    <tableColumn id="9" xr3:uid="{4707C21A-D5CB-4844-97A0-CAD496EA92A6}" name="安全存量_x000a_（按月）" dataDxfId="101">
      <calculatedColumnFormula>IFERROR(F10*SQRT($H10)*$J10,"")</calculatedColumnFormula>
    </tableColumn>
    <tableColumn id="10" xr3:uid="{4AD7F4F8-10AA-465C-84D5-7AEB03E21803}" name="安全存量_x000a_（按季度）" dataDxfId="100">
      <calculatedColumnFormula>IFERROR(G10*SQRT($H10)*$J10,"")</calculatedColumnFormula>
    </tableColumn>
    <tableColumn id="11" xr3:uid="{B0DC62C2-30C4-419C-99A8-2BCC2DDE3ABD}" name="当前库存" dataDxfId="99">
      <calculatedColumnFormula>IF(表23[[#This Row],[商品名称]]="","",SUMIFS(商品资料表[库存],商品资料表[商品名称],表23[[#This Row],[商品名称]]))</calculatedColumnFormula>
    </tableColumn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8B7CB1E-CF25-4699-A705-6DB45C1912F5}" name="商品出入库表" displayName="商品出入库表" ref="A1:K67" totalsRowShown="0" headerRowDxfId="98" dataDxfId="97">
  <autoFilter ref="A1:K67" xr:uid="{23D0F304-2735-438A-B5C5-5BDAC8B5D851}"/>
  <tableColumns count="11">
    <tableColumn id="1" xr3:uid="{03F787A7-2A4A-49A0-B887-6F31BED6EBD4}" name="日期" dataDxfId="96"/>
    <tableColumn id="2" xr3:uid="{0C457ED2-4F29-428C-8816-A068671B3F93}" name="商品编号" dataDxfId="95">
      <calculatedColumnFormula>IFERROR(LOOKUP(商品出入库表[[#This Row],[商品名称]],商品资料表!C:C,商品资料表!B:B),"")</calculatedColumnFormula>
    </tableColumn>
    <tableColumn id="3" xr3:uid="{9D4CE1DE-B6FD-46BF-9D33-0C45B897F471}" name="商品名称" dataDxfId="94"/>
    <tableColumn id="4" xr3:uid="{91AD5DC0-2726-4D74-82BA-763A8490E04C}" name="生产日期" dataDxfId="93"/>
    <tableColumn id="8" xr3:uid="{0CDC5EDC-4C43-446A-9CB0-04EBF05DC247}" name="出入库分类" dataDxfId="92"/>
    <tableColumn id="6" xr3:uid="{E8A3C2F2-EF7A-40F5-9B95-8D0A6AC5FEA2}" name="出入库类型" dataDxfId="91"/>
    <tableColumn id="7" xr3:uid="{B56EE5D6-7447-4F60-996E-CBAAC9085A9E}" name="数量" dataDxfId="90"/>
    <tableColumn id="10" xr3:uid="{BAA51F62-0CB3-4AA1-89B6-8562B2C57B45}" name="年" dataDxfId="89">
      <calculatedColumnFormula>IF(商品出入库表[[#This Row],[日期]]="","",YEAR(商品出入库表[[#This Row],[日期]]))</calculatedColumnFormula>
    </tableColumn>
    <tableColumn id="11" xr3:uid="{998C2F3B-A7E3-4FBA-8F43-475A8409A44A}" name="月" dataDxfId="88">
      <calculatedColumnFormula>IF(商品出入库表[[#This Row],[日期]]="","",MONTH(商品出入库表[[#This Row],[日期]]))</calculatedColumnFormula>
    </tableColumn>
    <tableColumn id="12" xr3:uid="{C6EF21F5-DF0C-433E-AB39-BAA0569A0CD6}" name="年月" dataDxfId="87">
      <calculatedColumnFormula>IF(商品出入库表[[#This Row],[日期]]="","",TEXT(商品出入库表[[#This Row],[日期]],"yyyymm")*1)</calculatedColumnFormula>
    </tableColumn>
    <tableColumn id="13" xr3:uid="{A4D155B0-C3A5-4DC5-8F14-02323CF5A42E}" name="项目类型" dataDxfId="86">
      <calculatedColumnFormula>IF(商品出入库表[[#This Row],[商品编号]]="","",LOOKUP(商品出入库表[[#This Row],[商品编号]],商品资料表[商品编号],商品资料表[项目类型]))</calculatedColumnFormula>
    </tableColumn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419280-7C75-457C-901D-4BA6B99421D0}" name="商品资料表" displayName="商品资料表" ref="A1:K32" totalsRowShown="0" headerRowDxfId="85" dataDxfId="84">
  <autoFilter ref="A1:K32" xr:uid="{9DC1E462-A998-4EDE-A2EE-535B27D6B23E}"/>
  <tableColumns count="11">
    <tableColumn id="10" xr3:uid="{E8831343-E6A1-4DD9-A9ED-AC8364C2DEF1}" name="项目类型" dataDxfId="83"/>
    <tableColumn id="1" xr3:uid="{6E2731A4-C1A0-4D16-B152-7A1D61F69FFD}" name="商品编号" dataDxfId="82"/>
    <tableColumn id="2" xr3:uid="{F463766D-BCEF-4F9A-8BFA-B18E2EB14C1A}" name="商品名称" dataDxfId="81"/>
    <tableColumn id="3" xr3:uid="{A63C2C8D-3BE0-4B8A-A8E3-925C45CCFD26}" name="条形码" dataDxfId="80"/>
    <tableColumn id="4" xr3:uid="{42C4D793-2AA1-4334-802A-0FB927BC721B}" name="生产日期" dataDxfId="79"/>
    <tableColumn id="5" xr3:uid="{11AEBD36-6896-4827-981F-0B44B80E6DDB}" name="保质期（月）" dataDxfId="78"/>
    <tableColumn id="11" xr3:uid="{5F6DF190-072A-4135-81A1-2C3F62853859}" name="到期日" dataDxfId="77">
      <calculatedColumnFormula>IF(商品资料表[[#This Row],[商品编号]]="","",EDATE(商品资料表[[#This Row],[生产日期]],商品资料表[[#This Row],[保质期（月）]]))</calculatedColumnFormula>
    </tableColumn>
    <tableColumn id="6" xr3:uid="{6F59B5C0-7116-4AAA-9420-1F76B0595A73}" name="入库" dataDxfId="76">
      <calculatedColumnFormula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calculatedColumnFormula>
    </tableColumn>
    <tableColumn id="7" xr3:uid="{ED2ED14B-7F60-4583-BCC6-4D7705B77A78}" name="出库" dataDxfId="75">
      <calculatedColumnFormula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calculatedColumnFormula>
    </tableColumn>
    <tableColumn id="8" xr3:uid="{36BB59D6-E510-49EE-8FA9-AE54CB497892}" name="库存" dataDxfId="74">
      <calculatedColumnFormula>IF(商品资料表[[#This Row],[商品编号]]="","",商品资料表[[#This Row],[入库]]-商品资料表[[#This Row],[出库]])</calculatedColumnFormula>
    </tableColumn>
    <tableColumn id="9" xr3:uid="{73FC7209-B2DC-4DEB-BD95-E236765B976D}" name="保质期到期提醒" dataDxfId="73">
      <calculatedColumnFormula>IF(J2=0,"",IFERROR(TEXT(说明!$B$4-DATEDIF(商品资料表[[#This Row],[到期日]]-说明!$B$4,TODAY(),"d")," 还有0天到期;已过期0天;今天到期"),""))</calculatedColumnFormula>
    </tableColumn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3369CA-A609-4176-A87D-5F31DC362F11}" name="一月内商品日销售出库情况" displayName="一月内商品日销售出库情况" ref="D6:F66" totalsRowShown="0" headerRowDxfId="72" dataDxfId="71">
  <autoFilter ref="D6:F66" xr:uid="{99AB684C-7EAB-47DB-80D3-AFD480194536}"/>
  <sortState ref="D7:F66">
    <sortCondition ref="D6:D66"/>
  </sortState>
  <tableColumns count="3">
    <tableColumn id="1" xr3:uid="{A17F3999-516B-402C-8608-716F2575A10C}" name="日期" dataDxfId="70"/>
    <tableColumn id="2" xr3:uid="{4219006A-6F62-4A44-90DD-243145C4E769}" name="商品" dataDxfId="69"/>
    <tableColumn id="3" xr3:uid="{A0B670DF-CA23-4ABD-A406-377886073372}" name="数量" dataDxfId="6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2159CA65-CEDD-4C32-966C-7A5DBED85ACF}" name="一年内商品各月销售出库情况" displayName="一年内商品各月销售出库情况" ref="H6:J30" totalsRowShown="0" headerRowDxfId="67" dataDxfId="66">
  <autoFilter ref="H6:J30" xr:uid="{CFEAB944-979A-438E-9C26-8B08B39D5F28}"/>
  <sortState ref="H7:J30">
    <sortCondition ref="H6:H30"/>
  </sortState>
  <tableColumns count="3">
    <tableColumn id="1" xr3:uid="{15909743-3C46-418F-B258-5735F7FD8F96}" name="月度" dataDxfId="65"/>
    <tableColumn id="2" xr3:uid="{B10DEBA5-F2E8-4CB7-A6F4-3CD9226D4D20}" name="商品" dataDxfId="64"/>
    <tableColumn id="3" xr3:uid="{80FBC042-61B1-4B8A-83E3-E15A341E1186}" name="数量" dataDxfId="6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145630B-8D6D-40F5-B55E-C4F0BBF7C001}" name="一年内各季度商品销售出库情况" displayName="一年内各季度商品销售出库情况" ref="L6:N14" totalsRowShown="0" headerRowDxfId="62" dataDxfId="61">
  <autoFilter ref="L6:N14" xr:uid="{3C3A2270-8221-4B0B-9788-A93E2A16B392}"/>
  <sortState ref="L7:N14">
    <sortCondition ref="L6:L14"/>
  </sortState>
  <tableColumns count="3">
    <tableColumn id="1" xr3:uid="{3782F82A-BBC3-4623-9DC9-B40FFFB84AE6}" name="季度" dataDxfId="60"/>
    <tableColumn id="2" xr3:uid="{25101C37-F511-46D3-BF89-9DB926F2EB94}" name="商品" dataDxfId="59"/>
    <tableColumn id="3" xr3:uid="{3BDC8546-3831-4212-8FD6-72833A338C92}" name="数量" dataDxfId="5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800021-9CD7-4F19-AF02-C0D24C4065B0}" name="项目类型" displayName="项目类型" ref="H1:H13" totalsRowShown="0" headerRowDxfId="57" dataDxfId="55" headerRowBorderDxfId="56" tableBorderDxfId="54" totalsRowBorderDxfId="53">
  <autoFilter ref="H1:H13" xr:uid="{6078AE10-3150-43FD-9E0F-443085A97541}"/>
  <tableColumns count="1">
    <tableColumn id="1" xr3:uid="{6C05CBAC-5456-4C58-996C-485FF76B93B2}" name="项目类型" dataDxfId="5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091FBEC-0FBC-497B-943D-516F4D1FE540}" name="头部" displayName="头部" ref="I1:I2" totalsRowShown="0" headerRowDxfId="51" dataDxfId="50">
  <autoFilter ref="I1:I2" xr:uid="{FFBFF9F5-5061-4D2E-A8F1-F4D8E6F9B155}"/>
  <tableColumns count="1">
    <tableColumn id="1" xr3:uid="{9E4F4CC5-2BB4-4BBF-9171-E21C6335A0B4}" name="头部" dataDxfId="49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DFF4EDA-A3BF-4822-8EA3-72DF3026E187}" name="眼部" displayName="眼部" ref="J1:J2" totalsRowShown="0" headerRowDxfId="48" dataDxfId="47">
  <autoFilter ref="J1:J2" xr:uid="{D07F800E-E3D1-4378-BD3A-67E6245C9C9D}"/>
  <tableColumns count="1">
    <tableColumn id="1" xr3:uid="{604FC2F4-6D84-4E52-9B4B-9AE7F8BDAE66}" name="眼部" dataDxfId="46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9B70349-6094-4198-B974-2257A79FB6EE}" name="面部" displayName="面部" ref="K1:K2" totalsRowShown="0" headerRowDxfId="45" dataDxfId="44">
  <autoFilter ref="K1:K2" xr:uid="{1A0225C0-1DE8-49A6-8ECA-263B40B700CC}"/>
  <tableColumns count="1">
    <tableColumn id="1" xr3:uid="{EAD1AEB3-E680-4BAF-8347-3E5D93DD230D}" name="面部" dataDxfId="43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F7366C4-0F3B-4790-A2B8-6BF6B00B3A9B}" name="胸部" displayName="胸部" ref="L1:L2" totalsRowShown="0" headerRowDxfId="42" dataDxfId="41">
  <autoFilter ref="L1:L2" xr:uid="{A96EC8F0-7253-4035-B479-913454FFBADB}"/>
  <tableColumns count="1">
    <tableColumn id="1" xr3:uid="{CED67AF7-2351-42DF-9C60-EEDC2FEC417A}" name="胸部" dataDxfId="40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9ADFA7AA-2954-4D1C-9159-F94C5C9FC055}" name="肩颈部" displayName="肩颈部" ref="M1:M2" totalsRowShown="0" headerRowDxfId="39" dataDxfId="38">
  <autoFilter ref="M1:M2" xr:uid="{892B968F-C99B-4A6E-A8CB-990180529E84}"/>
  <tableColumns count="1">
    <tableColumn id="1" xr3:uid="{96F88B20-DF57-4961-9265-B617BEF81815}" name="肩颈部" dataDxfId="37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FD6782D-3599-4748-ADA5-0DB3D42BEFC1}" name="背部" displayName="背部" ref="N1:N2" totalsRowShown="0" headerRowDxfId="36" dataDxfId="35">
  <autoFilter ref="N1:N2" xr:uid="{F2975C1D-9A92-4475-A7AD-A9210EB4D11F}"/>
  <tableColumns count="1">
    <tableColumn id="1" xr3:uid="{67A633F1-BD2C-4C0F-ACA2-41BBD10A9273}" name="背部" dataDxfId="34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4C8C04DA-B4F6-4385-BF6C-A1966DB66F0A}" name="腹部" displayName="腹部" ref="O1:O2" totalsRowShown="0" headerRowDxfId="33" dataDxfId="32">
  <autoFilter ref="O1:O2" xr:uid="{7C2A63EB-3B53-4B2B-8223-B6274DD2FC72}"/>
  <tableColumns count="1">
    <tableColumn id="1" xr3:uid="{CFF5A557-DBCF-4325-BC5C-8DAA5D19562B}" name="腹部" dataDxfId="31"/>
  </tableColumns>
  <tableStyleInfo name="TableStyleMedium2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39FBC11-F4CD-4A7F-8125-0A3BE0A15FA9}" name="腰部" displayName="腰部" ref="P1:P2" totalsRowShown="0" headerRowDxfId="30" dataDxfId="29">
  <autoFilter ref="P1:P2" xr:uid="{55FE4C4D-442A-48ED-BCD1-DF850EAC8606}"/>
  <tableColumns count="1">
    <tableColumn id="1" xr3:uid="{C3D81800-FC78-46EA-AD05-2ED89470A91A}" name="腰部" dataDxfId="28"/>
  </tableColumns>
  <tableStyleInfo name="TableStyleMedium2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C14FE32C-5168-4038-8E76-8C6FE26CE0D8}" name="卵巢部" displayName="卵巢部" ref="Q1:Q2" totalsRowShown="0" headerRowDxfId="27" dataDxfId="26">
  <autoFilter ref="Q1:Q2" xr:uid="{E3E1A6AB-8B9F-493D-8B76-5633A6221682}"/>
  <tableColumns count="1">
    <tableColumn id="1" xr3:uid="{C53644A5-1C05-4213-933D-B6976449C183}" name="卵巢部" dataDxfId="25"/>
  </tableColumns>
  <tableStyleInfo name="TableStyleMedium2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7F8A23B-A206-468A-B26F-FFC10B0D8752}" name="手部" displayName="手部" ref="R1:R2" totalsRowShown="0" headerRowDxfId="24" dataDxfId="23">
  <autoFilter ref="R1:R2" xr:uid="{991F0E14-C7CB-4FFA-849C-6E0C9F14A20C}"/>
  <tableColumns count="1">
    <tableColumn id="1" xr3:uid="{79F0C4D4-C692-4957-B706-8CD95C5AF092}" name="手部" dataDxfId="22"/>
  </tableColumns>
  <tableStyleInfo name="TableStyleMedium2"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A9A81FE0-1365-4374-B69C-07B4A79F5A3F}" name="足部" displayName="足部" ref="S1:S2" totalsRowShown="0" headerRowDxfId="21" dataDxfId="20">
  <autoFilter ref="S1:S2" xr:uid="{1C036D26-EABE-4077-A60A-2A049F2FDFB3}"/>
  <tableColumns count="1">
    <tableColumn id="1" xr3:uid="{03CF9495-1A56-453F-865C-4A1F1F5FBB23}" name="足部" dataDxfId="19"/>
  </tableColumns>
  <tableStyleInfo name="TableStyleMedium2"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C6B76CC7-65F1-49CE-AEEB-0418106226FE}" name="全身" displayName="全身" ref="T1:T2" totalsRowShown="0" headerRowDxfId="18" dataDxfId="17">
  <autoFilter ref="T1:T2" xr:uid="{D670816F-7063-43A5-9078-2BA316F421DC}"/>
  <tableColumns count="1">
    <tableColumn id="1" xr3:uid="{AFDACA77-8384-4FEE-ACC2-B3F23C966DBA}" name="全身" dataDxfId="16"/>
  </tableColumns>
  <tableStyleInfo name="TableStyleMedium2"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1D031DC2-F457-4147-B30D-98E308E53E07}" name="入库" displayName="入库" ref="E1:E4" totalsRowShown="0" headerRowDxfId="15" dataDxfId="14">
  <autoFilter ref="E1:E4" xr:uid="{E7077035-80D8-4061-B0E0-68B1089342AB}"/>
  <tableColumns count="1">
    <tableColumn id="1" xr3:uid="{B767B406-544B-4658-A530-7D5C206F73DC}" name="入库" dataDxfId="13"/>
  </tableColumns>
  <tableStyleInfo name="TableStyleMedium2"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C9A0BB73-044F-45F1-884E-F4156BFF1471}" name="出库" displayName="出库" ref="F1:F5" totalsRowShown="0" headerRowDxfId="12" dataDxfId="11">
  <autoFilter ref="F1:F5" xr:uid="{FE05225A-1824-4220-9683-6C985AF388F3}"/>
  <tableColumns count="1">
    <tableColumn id="1" xr3:uid="{21161079-ED18-4087-A5DD-1C6B086A34ED}" name="出库" dataDxfId="10"/>
  </tableColumns>
  <tableStyleInfo name="TableStyleMedium2"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1617DF3-2B39-4203-9546-489D32CD32DD}" name="出入库分类" displayName="出入库分类" ref="D1:D3" totalsRowShown="0" headerRowDxfId="9" dataDxfId="8">
  <autoFilter ref="D1:D3" xr:uid="{17949F0B-8D57-41D5-966E-4D45EB4DBD01}"/>
  <tableColumns count="1">
    <tableColumn id="1" xr3:uid="{E003DE4C-FD54-4BD9-A229-D4C67C5E0F09}" name="出入库分类" dataDxfId="7"/>
  </tableColumns>
  <tableStyleInfo name="TableStyleMedium2"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F3C2A10-991E-4A15-BB44-5536AAFAAEAB}" name="顾客服务水平表" displayName="顾客服务水平表" ref="D15:E30" totalsRowShown="0">
  <autoFilter ref="D15:E30" xr:uid="{664739C0-2809-4B0E-A2CB-98B725D16DC0}"/>
  <tableColumns count="2">
    <tableColumn id="1" xr3:uid="{27CD7655-3C13-4A8B-9E72-425C1BCA75CA}" name="顾客服务水平(%)"/>
    <tableColumn id="2" xr3:uid="{D81AED3C-EE23-431B-930E-61C26A26B0E1}" name="安全系数z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drawing" Target="../drawings/drawing7.xml"/><Relationship Id="rId4" Type="http://schemas.openxmlformats.org/officeDocument/2006/relationships/table" Target="../tables/table8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.xml"/><Relationship Id="rId13" Type="http://schemas.openxmlformats.org/officeDocument/2006/relationships/table" Target="../tables/table19.xml"/><Relationship Id="rId18" Type="http://schemas.openxmlformats.org/officeDocument/2006/relationships/table" Target="../tables/table24.xml"/><Relationship Id="rId3" Type="http://schemas.openxmlformats.org/officeDocument/2006/relationships/table" Target="../tables/table9.xml"/><Relationship Id="rId7" Type="http://schemas.openxmlformats.org/officeDocument/2006/relationships/table" Target="../tables/table13.xml"/><Relationship Id="rId12" Type="http://schemas.openxmlformats.org/officeDocument/2006/relationships/table" Target="../tables/table18.xml"/><Relationship Id="rId17" Type="http://schemas.openxmlformats.org/officeDocument/2006/relationships/table" Target="../tables/table23.xml"/><Relationship Id="rId2" Type="http://schemas.openxmlformats.org/officeDocument/2006/relationships/vmlDrawing" Target="../drawings/vmlDrawing4.vml"/><Relationship Id="rId16" Type="http://schemas.openxmlformats.org/officeDocument/2006/relationships/table" Target="../tables/table22.xml"/><Relationship Id="rId20" Type="http://schemas.openxmlformats.org/officeDocument/2006/relationships/comments" Target="../comments4.xml"/><Relationship Id="rId1" Type="http://schemas.openxmlformats.org/officeDocument/2006/relationships/drawing" Target="../drawings/drawing8.xml"/><Relationship Id="rId6" Type="http://schemas.openxmlformats.org/officeDocument/2006/relationships/table" Target="../tables/table12.xml"/><Relationship Id="rId11" Type="http://schemas.openxmlformats.org/officeDocument/2006/relationships/table" Target="../tables/table17.xml"/><Relationship Id="rId5" Type="http://schemas.openxmlformats.org/officeDocument/2006/relationships/table" Target="../tables/table11.xml"/><Relationship Id="rId15" Type="http://schemas.openxmlformats.org/officeDocument/2006/relationships/table" Target="../tables/table21.xml"/><Relationship Id="rId10" Type="http://schemas.openxmlformats.org/officeDocument/2006/relationships/table" Target="../tables/table16.xml"/><Relationship Id="rId19" Type="http://schemas.openxmlformats.org/officeDocument/2006/relationships/table" Target="../tables/table25.xml"/><Relationship Id="rId4" Type="http://schemas.openxmlformats.org/officeDocument/2006/relationships/table" Target="../tables/table10.xml"/><Relationship Id="rId9" Type="http://schemas.openxmlformats.org/officeDocument/2006/relationships/table" Target="../tables/table15.xml"/><Relationship Id="rId14" Type="http://schemas.openxmlformats.org/officeDocument/2006/relationships/table" Target="../tables/table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B1E5-6A2E-4AEF-9445-3343BB3DBB56}">
  <dimension ref="A2"/>
  <sheetViews>
    <sheetView showGridLines="0" tabSelected="1" workbookViewId="0">
      <selection activeCell="P20" sqref="P20"/>
    </sheetView>
  </sheetViews>
  <sheetFormatPr defaultRowHeight="14.25" x14ac:dyDescent="0.2"/>
  <cols>
    <col min="1" max="1" width="13" bestFit="1" customWidth="1"/>
    <col min="4" max="4" width="13.875" bestFit="1" customWidth="1"/>
    <col min="9" max="9" width="1.75" customWidth="1"/>
  </cols>
  <sheetData>
    <row r="2" s="11" customFormat="1" ht="24" customHeight="1" x14ac:dyDescent="0.2"/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58072-F90A-4B91-938C-FDB2FC7B3080}">
  <dimension ref="A1:S115"/>
  <sheetViews>
    <sheetView showGridLines="0" workbookViewId="0">
      <selection activeCell="T29" sqref="T29"/>
    </sheetView>
  </sheetViews>
  <sheetFormatPr defaultRowHeight="14.25" x14ac:dyDescent="0.2"/>
  <cols>
    <col min="1" max="1" width="13" bestFit="1" customWidth="1"/>
    <col min="4" max="4" width="13.875" bestFit="1" customWidth="1"/>
    <col min="9" max="9" width="1.75" customWidth="1"/>
  </cols>
  <sheetData>
    <row r="1" spans="1:19" s="69" customFormat="1" x14ac:dyDescent="0.2">
      <c r="A1" s="75"/>
      <c r="B1" s="75"/>
      <c r="C1" s="75"/>
      <c r="D1" s="75"/>
      <c r="E1" s="75"/>
      <c r="F1" s="75"/>
      <c r="G1" s="75"/>
    </row>
    <row r="2" spans="1:19" ht="2.2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s="88" customFormat="1" x14ac:dyDescent="0.2"/>
    <row r="4" spans="1:19" ht="15.75" x14ac:dyDescent="0.2">
      <c r="A4" s="13" t="s">
        <v>55</v>
      </c>
      <c r="B4" s="68">
        <v>365</v>
      </c>
      <c r="C4" s="11"/>
      <c r="D4" s="13" t="s">
        <v>99</v>
      </c>
      <c r="E4" s="68">
        <v>3</v>
      </c>
      <c r="F4" s="11"/>
      <c r="G4" s="13" t="s">
        <v>102</v>
      </c>
      <c r="H4" s="68">
        <v>95</v>
      </c>
      <c r="I4" s="12" t="s">
        <v>101</v>
      </c>
      <c r="J4" s="11"/>
    </row>
    <row r="5" spans="1:19" x14ac:dyDescent="0.2">
      <c r="A5" s="87" t="str">
        <f>"注：改变'库存提醒天数'，可以改变《商品资料表》中的'保质期到期提醒'，"&amp;B4&amp;"指保质期还有365天即将到期时，在商品资料表中给予相应提醒。"</f>
        <v>注：改变'库存提醒天数'，可以改变《商品资料表》中的'保质期到期提醒'，365指保质期还有365天即将到期时，在商品资料表中给予相应提醒。</v>
      </c>
      <c r="B5" s="87"/>
      <c r="C5" s="87"/>
      <c r="D5" s="87"/>
      <c r="E5" s="87"/>
      <c r="F5" s="87"/>
      <c r="G5" s="87"/>
      <c r="H5" s="10"/>
      <c r="I5" s="10"/>
      <c r="J5" s="10"/>
    </row>
    <row r="6" spans="1:19" x14ac:dyDescent="0.2">
      <c r="A6" s="87"/>
      <c r="B6" s="87"/>
      <c r="C6" s="87"/>
      <c r="D6" s="87"/>
      <c r="E6" s="87"/>
      <c r="F6" s="87"/>
      <c r="G6" s="87"/>
      <c r="H6" s="10"/>
      <c r="I6" s="10"/>
      <c r="J6" s="10"/>
    </row>
    <row r="7" spans="1:19" ht="2.2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23" spans="1:19" ht="2.25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5" spans="1:19" x14ac:dyDescent="0.2">
      <c r="C25" s="78" t="s">
        <v>78</v>
      </c>
      <c r="D25" s="78"/>
      <c r="E25" s="78"/>
      <c r="F25" s="78"/>
    </row>
    <row r="26" spans="1:19" x14ac:dyDescent="0.2">
      <c r="C26" s="78"/>
      <c r="D26" s="78"/>
      <c r="E26" s="78"/>
      <c r="F26" s="78"/>
    </row>
    <row r="28" spans="1:19" ht="14.25" customHeight="1" x14ac:dyDescent="0.2">
      <c r="C28" s="79" t="s">
        <v>74</v>
      </c>
      <c r="D28" s="79"/>
      <c r="E28" s="79"/>
      <c r="F28" s="79"/>
      <c r="G28" s="79"/>
      <c r="H28" s="79"/>
      <c r="I28" s="79"/>
    </row>
    <row r="29" spans="1:19" x14ac:dyDescent="0.2">
      <c r="C29" s="79"/>
      <c r="D29" s="79"/>
      <c r="E29" s="79"/>
      <c r="F29" s="79"/>
      <c r="G29" s="79"/>
      <c r="H29" s="79"/>
      <c r="I29" s="79"/>
    </row>
    <row r="30" spans="1:19" x14ac:dyDescent="0.2">
      <c r="C30" t="s">
        <v>75</v>
      </c>
    </row>
    <row r="32" spans="1:19" x14ac:dyDescent="0.2">
      <c r="C32" s="80" t="s">
        <v>76</v>
      </c>
      <c r="D32" s="80"/>
      <c r="E32" s="80"/>
      <c r="F32" s="80"/>
      <c r="G32" s="80"/>
      <c r="H32" s="80"/>
    </row>
    <row r="39" spans="3:5" x14ac:dyDescent="0.2">
      <c r="C39" s="80" t="s">
        <v>77</v>
      </c>
      <c r="D39" s="80"/>
      <c r="E39" s="80"/>
    </row>
    <row r="40" spans="3:5" x14ac:dyDescent="0.2">
      <c r="C40" s="80"/>
      <c r="D40" s="80"/>
      <c r="E40" s="80"/>
    </row>
    <row r="48" spans="3:5" ht="14.25" customHeight="1" x14ac:dyDescent="0.2">
      <c r="C48" s="79" t="s">
        <v>120</v>
      </c>
      <c r="D48" s="66"/>
    </row>
    <row r="49" spans="3:8" x14ac:dyDescent="0.2">
      <c r="C49" s="79"/>
      <c r="D49" s="66"/>
    </row>
    <row r="50" spans="3:8" x14ac:dyDescent="0.2">
      <c r="C50" s="79"/>
      <c r="D50" s="66"/>
    </row>
    <row r="51" spans="3:8" x14ac:dyDescent="0.2">
      <c r="C51" s="79"/>
      <c r="D51" s="66"/>
    </row>
    <row r="52" spans="3:8" x14ac:dyDescent="0.2">
      <c r="C52" s="79"/>
      <c r="D52" s="66"/>
    </row>
    <row r="53" spans="3:8" x14ac:dyDescent="0.2">
      <c r="C53" s="79"/>
      <c r="D53" s="66"/>
    </row>
    <row r="54" spans="3:8" x14ac:dyDescent="0.2">
      <c r="C54" s="79"/>
      <c r="D54" s="66"/>
    </row>
    <row r="55" spans="3:8" x14ac:dyDescent="0.2">
      <c r="C55" s="79"/>
      <c r="D55" s="66"/>
    </row>
    <row r="56" spans="3:8" x14ac:dyDescent="0.2">
      <c r="C56" s="79"/>
      <c r="D56" s="66"/>
    </row>
    <row r="57" spans="3:8" x14ac:dyDescent="0.2">
      <c r="C57" s="79"/>
      <c r="D57" s="66"/>
    </row>
    <row r="58" spans="3:8" x14ac:dyDescent="0.2">
      <c r="C58" s="66"/>
      <c r="D58" s="66"/>
    </row>
    <row r="62" spans="3:8" x14ac:dyDescent="0.2">
      <c r="C62" t="s">
        <v>79</v>
      </c>
    </row>
    <row r="64" spans="3:8" x14ac:dyDescent="0.2">
      <c r="C64" s="76" t="s">
        <v>80</v>
      </c>
      <c r="D64" s="76"/>
      <c r="E64" s="76"/>
      <c r="F64" s="76"/>
      <c r="G64" s="76"/>
      <c r="H64" s="76"/>
    </row>
    <row r="65" spans="3:12" x14ac:dyDescent="0.2">
      <c r="C65" s="76"/>
      <c r="D65" s="76"/>
      <c r="E65" s="76"/>
      <c r="F65" s="76"/>
      <c r="G65" s="76"/>
      <c r="H65" s="76"/>
    </row>
    <row r="66" spans="3:12" x14ac:dyDescent="0.2">
      <c r="C66" s="76"/>
      <c r="D66" s="76"/>
      <c r="E66" s="76"/>
      <c r="F66" s="76"/>
      <c r="G66" s="76"/>
      <c r="H66" s="76"/>
    </row>
    <row r="67" spans="3:12" x14ac:dyDescent="0.2">
      <c r="C67" s="76"/>
      <c r="D67" s="76"/>
      <c r="E67" s="76"/>
      <c r="F67" s="76"/>
      <c r="G67" s="76"/>
      <c r="H67" s="76"/>
    </row>
    <row r="68" spans="3:12" x14ac:dyDescent="0.2">
      <c r="C68" s="76"/>
      <c r="D68" s="76"/>
      <c r="E68" s="76"/>
      <c r="F68" s="76"/>
      <c r="G68" s="76"/>
      <c r="H68" s="76"/>
    </row>
    <row r="69" spans="3:12" x14ac:dyDescent="0.2">
      <c r="C69" s="76"/>
      <c r="D69" s="76"/>
      <c r="E69" s="76"/>
      <c r="F69" s="76"/>
      <c r="G69" s="76"/>
      <c r="H69" s="76"/>
    </row>
    <row r="70" spans="3:12" x14ac:dyDescent="0.2">
      <c r="C70" s="76"/>
      <c r="D70" s="76"/>
      <c r="E70" s="76"/>
      <c r="F70" s="76"/>
      <c r="G70" s="76"/>
      <c r="H70" s="76"/>
    </row>
    <row r="71" spans="3:12" x14ac:dyDescent="0.2">
      <c r="C71" s="17"/>
      <c r="D71" s="17"/>
      <c r="E71" s="17"/>
      <c r="F71" s="17"/>
      <c r="G71" s="17"/>
      <c r="H71" s="17"/>
    </row>
    <row r="72" spans="3:12" x14ac:dyDescent="0.2">
      <c r="C72" s="17"/>
      <c r="D72" s="17"/>
      <c r="E72" s="17"/>
      <c r="F72" s="17"/>
      <c r="G72" s="17"/>
      <c r="H72" s="17"/>
    </row>
    <row r="73" spans="3:12" x14ac:dyDescent="0.2">
      <c r="C73" s="17"/>
      <c r="D73" s="17"/>
      <c r="E73" s="17"/>
      <c r="F73" s="17"/>
      <c r="G73" s="17"/>
      <c r="H73" s="17"/>
    </row>
    <row r="74" spans="3:12" x14ac:dyDescent="0.2">
      <c r="C74" s="17"/>
      <c r="D74" s="17"/>
      <c r="E74" s="17"/>
      <c r="F74" s="17"/>
      <c r="G74" s="17"/>
      <c r="H74" s="17"/>
    </row>
    <row r="77" spans="3:12" ht="14.25" customHeight="1" x14ac:dyDescent="0.2">
      <c r="C77" s="76" t="s">
        <v>103</v>
      </c>
      <c r="D77" s="76"/>
      <c r="E77" s="76"/>
      <c r="F77" s="76"/>
      <c r="G77" s="76"/>
      <c r="H77" s="76"/>
      <c r="I77" s="76"/>
      <c r="J77" s="76"/>
      <c r="K77" s="76"/>
      <c r="L77" s="76"/>
    </row>
    <row r="78" spans="3:12" x14ac:dyDescent="0.2">
      <c r="C78" s="76"/>
      <c r="D78" s="76"/>
      <c r="E78" s="76"/>
      <c r="F78" s="76"/>
      <c r="G78" s="76"/>
      <c r="H78" s="76"/>
      <c r="I78" s="76"/>
      <c r="J78" s="76"/>
      <c r="K78" s="76"/>
      <c r="L78" s="76"/>
    </row>
    <row r="94" spans="3:10" x14ac:dyDescent="0.2">
      <c r="C94" s="77" t="s">
        <v>121</v>
      </c>
      <c r="D94" s="77"/>
      <c r="E94" s="77"/>
      <c r="F94" s="77"/>
      <c r="G94" s="77"/>
      <c r="H94" s="77"/>
      <c r="I94" s="77"/>
      <c r="J94" s="77"/>
    </row>
    <row r="102" spans="3:10" x14ac:dyDescent="0.2">
      <c r="C102" s="77" t="s">
        <v>122</v>
      </c>
      <c r="D102" s="77"/>
      <c r="E102" s="77"/>
      <c r="F102" s="77"/>
      <c r="G102" s="77"/>
      <c r="H102" s="77"/>
      <c r="I102" s="77"/>
      <c r="J102" s="77"/>
    </row>
    <row r="104" spans="3:10" x14ac:dyDescent="0.2">
      <c r="I104" s="67"/>
    </row>
    <row r="105" spans="3:10" x14ac:dyDescent="0.2">
      <c r="I105" s="67"/>
    </row>
    <row r="106" spans="3:10" x14ac:dyDescent="0.2">
      <c r="I106" s="67"/>
    </row>
    <row r="107" spans="3:10" x14ac:dyDescent="0.2">
      <c r="I107" s="67"/>
    </row>
    <row r="108" spans="3:10" x14ac:dyDescent="0.2">
      <c r="I108" s="67"/>
    </row>
    <row r="109" spans="3:10" x14ac:dyDescent="0.2">
      <c r="I109" s="67"/>
    </row>
    <row r="110" spans="3:10" x14ac:dyDescent="0.2">
      <c r="I110" s="67"/>
    </row>
    <row r="111" spans="3:10" x14ac:dyDescent="0.2">
      <c r="I111" s="67"/>
    </row>
    <row r="112" spans="3:10" x14ac:dyDescent="0.2">
      <c r="I112" s="67"/>
    </row>
    <row r="113" spans="3:9" x14ac:dyDescent="0.2">
      <c r="I113" s="67"/>
    </row>
    <row r="115" spans="3:9" x14ac:dyDescent="0.2">
      <c r="C115" s="25" t="s">
        <v>119</v>
      </c>
      <c r="D115" s="25"/>
      <c r="E115" s="25"/>
      <c r="F115" s="25"/>
      <c r="G115" s="25"/>
    </row>
  </sheetData>
  <mergeCells count="10">
    <mergeCell ref="A5:G6"/>
    <mergeCell ref="C64:H70"/>
    <mergeCell ref="C77:L78"/>
    <mergeCell ref="C94:J94"/>
    <mergeCell ref="C102:J102"/>
    <mergeCell ref="C25:F26"/>
    <mergeCell ref="C28:I29"/>
    <mergeCell ref="C32:H32"/>
    <mergeCell ref="C39:E40"/>
    <mergeCell ref="C48:C57"/>
  </mergeCells>
  <phoneticPr fontId="1" type="noConversion"/>
  <pageMargins left="0.7" right="0.7" top="0.75" bottom="0.75" header="0.3" footer="0.3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9B01F3-638B-4AA4-AED9-D60599108F59}">
          <x14:formula1>
            <xm:f>基础表!$D$16:$D$30</xm:f>
          </x14:formula1>
          <xm:sqref>H4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68D11-3453-4CEB-8B62-5FFA4CD22B94}">
  <sheetPr codeName="Sheet1"/>
  <dimension ref="C1:T120"/>
  <sheetViews>
    <sheetView showGridLines="0" workbookViewId="0">
      <pane xSplit="2" ySplit="11" topLeftCell="C12" activePane="bottomRight" state="frozen"/>
      <selection pane="topRight" activeCell="C1" sqref="C1"/>
      <selection pane="bottomLeft" activeCell="A12" sqref="A12"/>
      <selection pane="bottomRight"/>
    </sheetView>
  </sheetViews>
  <sheetFormatPr defaultRowHeight="14.25" x14ac:dyDescent="0.2"/>
  <cols>
    <col min="1" max="1" width="11.875" customWidth="1"/>
    <col min="2" max="2" width="13.375" customWidth="1"/>
    <col min="3" max="3" width="9.875" customWidth="1"/>
    <col min="4" max="4" width="40.625" customWidth="1"/>
    <col min="5" max="5" width="11.5" customWidth="1"/>
    <col min="6" max="6" width="7.375" customWidth="1"/>
    <col min="7" max="7" width="7.75" customWidth="1"/>
    <col min="8" max="8" width="10.625" customWidth="1"/>
    <col min="9" max="9" width="9.75" customWidth="1"/>
    <col min="11" max="11" width="40.625" customWidth="1"/>
    <col min="12" max="12" width="13.875" bestFit="1" customWidth="1"/>
    <col min="13" max="13" width="10.25" customWidth="1"/>
    <col min="14" max="14" width="14" customWidth="1"/>
    <col min="15" max="15" width="10" bestFit="1" customWidth="1"/>
    <col min="16" max="18" width="7.375" bestFit="1" customWidth="1"/>
    <col min="19" max="19" width="15.875" customWidth="1"/>
  </cols>
  <sheetData>
    <row r="1" spans="3:20" x14ac:dyDescent="0.2">
      <c r="C1" s="20"/>
      <c r="I1" s="21"/>
      <c r="T1" s="21"/>
    </row>
    <row r="2" spans="3:20" x14ac:dyDescent="0.2">
      <c r="C2" s="20"/>
      <c r="D2" s="84" t="s">
        <v>95</v>
      </c>
      <c r="E2" s="84"/>
      <c r="F2" s="84"/>
      <c r="G2" s="84"/>
      <c r="H2" s="84"/>
      <c r="I2" s="21"/>
      <c r="K2" s="84" t="s">
        <v>96</v>
      </c>
      <c r="L2" s="84"/>
      <c r="M2" s="84"/>
      <c r="N2" s="84"/>
      <c r="O2" s="84"/>
      <c r="P2" s="84"/>
      <c r="Q2" s="84"/>
      <c r="R2" s="84"/>
      <c r="S2" s="84"/>
      <c r="T2" s="21"/>
    </row>
    <row r="3" spans="3:20" x14ac:dyDescent="0.2">
      <c r="C3" s="20"/>
      <c r="D3" s="84"/>
      <c r="E3" s="84"/>
      <c r="F3" s="84"/>
      <c r="G3" s="84"/>
      <c r="H3" s="84"/>
      <c r="I3" s="21"/>
      <c r="K3" s="84"/>
      <c r="L3" s="84"/>
      <c r="M3" s="84"/>
      <c r="N3" s="84"/>
      <c r="O3" s="84"/>
      <c r="P3" s="84"/>
      <c r="Q3" s="84"/>
      <c r="R3" s="84"/>
      <c r="S3" s="84"/>
      <c r="T3" s="21"/>
    </row>
    <row r="4" spans="3:20" x14ac:dyDescent="0.2">
      <c r="C4" s="20"/>
      <c r="D4" s="18" t="s">
        <v>82</v>
      </c>
      <c r="E4" s="24">
        <v>2019</v>
      </c>
      <c r="F4" s="18" t="s">
        <v>81</v>
      </c>
      <c r="G4" s="24">
        <v>1</v>
      </c>
      <c r="I4" s="21"/>
      <c r="K4" s="18" t="s">
        <v>84</v>
      </c>
      <c r="L4" s="81" t="s">
        <v>40</v>
      </c>
      <c r="M4" s="82"/>
      <c r="N4" s="83"/>
      <c r="T4" s="21"/>
    </row>
    <row r="5" spans="3:20" x14ac:dyDescent="0.2">
      <c r="C5" s="20"/>
      <c r="I5" s="21"/>
      <c r="T5" s="21"/>
    </row>
    <row r="6" spans="3:20" x14ac:dyDescent="0.2">
      <c r="C6" s="20"/>
      <c r="D6" s="54" t="s">
        <v>1</v>
      </c>
      <c r="E6" s="55" t="s">
        <v>69</v>
      </c>
      <c r="F6" s="55" t="s">
        <v>5</v>
      </c>
      <c r="G6" s="55" t="s">
        <v>6</v>
      </c>
      <c r="H6" s="56" t="s">
        <v>83</v>
      </c>
      <c r="I6" s="21"/>
      <c r="K6" s="54" t="s">
        <v>85</v>
      </c>
      <c r="L6" s="59" t="s">
        <v>88</v>
      </c>
      <c r="M6" s="60" t="s">
        <v>86</v>
      </c>
      <c r="N6" s="55" t="s">
        <v>89</v>
      </c>
      <c r="O6" s="60" t="s">
        <v>87</v>
      </c>
      <c r="P6" s="55" t="s">
        <v>60</v>
      </c>
      <c r="Q6" s="55" t="s">
        <v>63</v>
      </c>
      <c r="R6" s="55" t="s">
        <v>90</v>
      </c>
      <c r="S6" s="56" t="s">
        <v>91</v>
      </c>
      <c r="T6" s="21"/>
    </row>
    <row r="7" spans="3:20" x14ac:dyDescent="0.2">
      <c r="C7" s="20"/>
      <c r="D7" s="49" t="str">
        <f t="array" aca="1" ref="D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1)))&amp;"","")</f>
        <v>A</v>
      </c>
      <c r="E7" s="19">
        <f ca="1">IF(D7="","",IFERROR(SUMIFS(商品出入库表!G:G,商品出入库表!C:C,库存查询!D7,商品出入库表!E:E,库存查询!$F$6,商品出入库表!J:J,"&lt;"&amp;(库存查询!$E$4&amp;TEXT(库存查询!$G$4,"00"))*1)-SUMIFS(商品出入库表!G:G,商品出入库表!C:C,库存查询!D7,商品出入库表!E:E,库存查询!$G$6,商品出入库表!J:J,"&lt;"&amp;(库存查询!$E$4&amp;TEXT(库存查询!$G$4,"00"))*1),""))</f>
        <v>0</v>
      </c>
      <c r="F7" s="19">
        <f ca="1">IF(D7="","",SUMIFS(商品出入库表!G:G,商品出入库表!C:C,库存查询!D7,商品出入库表!H:H,库存查询!$E$4,商品出入库表!I:I,库存查询!$G$4,商品出入库表!E:E,库存查询!$F$6))</f>
        <v>22</v>
      </c>
      <c r="G7" s="19">
        <f ca="1">IF(D7="","",SUMIFS(商品出入库表!G:G,商品出入库表!C:C,库存查询!D7,商品出入库表!H:H,库存查询!$E$4,商品出入库表!I:I,库存查询!$G$4,商品出入库表!E:E,库存查询!$G$6))</f>
        <v>2</v>
      </c>
      <c r="H7" s="50">
        <f ca="1">IFERROR(E7+F7-G7,"")</f>
        <v>20</v>
      </c>
      <c r="I7" s="21"/>
      <c r="K7" s="49" t="str">
        <f t="array" ref="K7">IFERROR(INDEX(商品资料表!$C$1:$K$36,SMALL(IF(商品资料表!$C$1:$C$36=库存查询!$L$4,ROW(商品资料表!$C$1:$C$36)),ROW(1:1)),COLUMN(A:A)),"")</f>
        <v>A</v>
      </c>
      <c r="L7" s="22" t="str">
        <f t="array" ref="L7">IFERROR(INDEX(商品资料表!$C$1:$K$36,SMALL(IF(商品资料表!$C$1:$C$36=库存查询!$L$4,ROW(商品资料表!$C$1:$C$36)),ROW(1:1)),COLUMN(B:B)),"")</f>
        <v>693461310001</v>
      </c>
      <c r="M7" s="23">
        <f t="array" ref="M7">IFERROR(INDEX(商品资料表!$C$1:$K$36,SMALL(IF(商品资料表!$C$1:$C$36=库存查询!$L$4,ROW(商品资料表!$C$1:$C$36)),ROW(1:1)),COLUMN(C:C)),"")</f>
        <v>42621</v>
      </c>
      <c r="N7" s="19">
        <f t="array" ref="N7">IFERROR(INDEX(商品资料表!$C$1:$K$36,SMALL(IF(商品资料表!$C$1:$C$36=库存查询!$L$4,ROW(商品资料表!$C$1:$C$36)),ROW(1:1)),COLUMN(D:D)),"")</f>
        <v>36</v>
      </c>
      <c r="O7" s="23">
        <f t="array" ref="O7">IFERROR(INDEX(商品资料表!$C$1:$K$36,SMALL(IF(商品资料表!$C$1:$C$36=库存查询!$L$4,ROW(商品资料表!$C$1:$C$36)),ROW(1:1)),COLUMN(E:E)),"")</f>
        <v>43716</v>
      </c>
      <c r="P7" s="19">
        <f t="array" ref="P7">IFERROR(INDEX(商品资料表!$C$1:$K$36,SMALL(IF(商品资料表!$C$1:$C$36=库存查询!$L$4,ROW(商品资料表!$C$1:$C$36)),ROW(1:1)),COLUMN(F:F)),"")</f>
        <v>30</v>
      </c>
      <c r="Q7" s="19">
        <f t="array" ref="Q7">IFERROR(INDEX(商品资料表!$C$1:$K$36,SMALL(IF(商品资料表!$C$1:$C$36=库存查询!$L$4,ROW(商品资料表!$C$1:$C$36)),ROW(1:1)),COLUMN(G:G)),"")</f>
        <v>16</v>
      </c>
      <c r="R7" s="19">
        <f t="array" ref="R7">IFERROR(INDEX(商品资料表!$C$1:$K$36,SMALL(IF(商品资料表!$C$1:$C$36=库存查询!$L$4,ROW(商品资料表!$C$1:$C$36)),ROW(1:1)),COLUMN(H:H)),"")</f>
        <v>14</v>
      </c>
      <c r="S7" s="50" t="str">
        <f t="array" aca="1" ref="S7" ca="1">IFERROR(INDEX(商品资料表!$C$1:$K$36,SMALL(IF(商品资料表!$C$1:$C$36=库存查询!$L$4,ROW(商品资料表!$C$1:$C$36)),ROW(1:1)),COLUMN(I:I)),"")</f>
        <v xml:space="preserve"> 还有52天到期</v>
      </c>
      <c r="T7" s="21"/>
    </row>
    <row r="8" spans="3:20" x14ac:dyDescent="0.2">
      <c r="C8" s="20"/>
      <c r="D8" s="49" t="str">
        <f t="array" aca="1" ref="D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2)))&amp;"","")</f>
        <v>B</v>
      </c>
      <c r="E8" s="19">
        <f ca="1">IF(D8="","",IFERROR(SUMIFS(商品出入库表!G:G,商品出入库表!C:C,库存查询!D8,商品出入库表!E:E,库存查询!$F$6,商品出入库表!J:J,"&lt;"&amp;(库存查询!$E$4&amp;TEXT(库存查询!$G$4,"00"))*1)-SUMIFS(商品出入库表!G:G,商品出入库表!C:C,库存查询!D8,商品出入库表!E:E,库存查询!$G$6,商品出入库表!J:J,"&lt;"&amp;(库存查询!$E$4&amp;TEXT(库存查询!$G$4,"00"))*1),""))</f>
        <v>0</v>
      </c>
      <c r="F8" s="19">
        <f ca="1">IF(D8="","",SUMIFS(商品出入库表!G:G,商品出入库表!C:C,库存查询!D8,商品出入库表!H:H,库存查询!$E$4,商品出入库表!I:I,库存查询!$G$4,商品出入库表!E:E,库存查询!$F$6))</f>
        <v>5</v>
      </c>
      <c r="G8" s="19">
        <f ca="1">IF(D8="","",SUMIFS(商品出入库表!G:G,商品出入库表!C:C,库存查询!D8,商品出入库表!H:H,库存查询!$E$4,商品出入库表!I:I,库存查询!$G$4,商品出入库表!E:E,库存查询!$G$6))</f>
        <v>4</v>
      </c>
      <c r="H8" s="50">
        <f t="shared" ref="H8:H10" ca="1" si="0">IFERROR(E8+F8-G8,"")</f>
        <v>1</v>
      </c>
      <c r="I8" s="21"/>
      <c r="K8" s="49" t="str">
        <f t="array" ref="K8">IFERROR(INDEX(商品资料表!$C$1:$K$36,SMALL(IF(商品资料表!$C$1:$C$36=库存查询!$L$4,ROW(商品资料表!$C$1:$C$36)),ROW(2:2)),COLUMN(A:A)),"")</f>
        <v>A</v>
      </c>
      <c r="L8" s="22" t="str">
        <f t="array" ref="L8">IFERROR(INDEX(商品资料表!$C$1:$K$36,SMALL(IF(商品资料表!$C$1:$C$36=库存查询!$L$4,ROW(商品资料表!$C$1:$C$36)),ROW(2:2)),COLUMN(B:B)),"")</f>
        <v>693461310001</v>
      </c>
      <c r="M8" s="23">
        <f t="array" ref="M8">IFERROR(INDEX(商品资料表!$C$1:$K$36,SMALL(IF(商品资料表!$C$1:$C$36=库存查询!$L$4,ROW(商品资料表!$C$1:$C$36)),ROW(2:2)),COLUMN(C:C)),"")</f>
        <v>43338</v>
      </c>
      <c r="N8" s="19">
        <f t="array" ref="N8">IFERROR(INDEX(商品资料表!$C$1:$K$36,SMALL(IF(商品资料表!$C$1:$C$36=库存查询!$L$4,ROW(商品资料表!$C$1:$C$36)),ROW(2:2)),COLUMN(D:D)),"")</f>
        <v>36</v>
      </c>
      <c r="O8" s="23">
        <f t="array" ref="O8">IFERROR(INDEX(商品资料表!$C$1:$K$36,SMALL(IF(商品资料表!$C$1:$C$36=库存查询!$L$4,ROW(商品资料表!$C$1:$C$36)),ROW(2:2)),COLUMN(E:E)),"")</f>
        <v>44434</v>
      </c>
      <c r="P8" s="19">
        <f t="array" ref="P8">IFERROR(INDEX(商品资料表!$C$1:$K$36,SMALL(IF(商品资料表!$C$1:$C$36=库存查询!$L$4,ROW(商品资料表!$C$1:$C$36)),ROW(2:2)),COLUMN(F:F)),"")</f>
        <v>12</v>
      </c>
      <c r="Q8" s="19">
        <f t="array" ref="Q8">IFERROR(INDEX(商品资料表!$C$1:$K$36,SMALL(IF(商品资料表!$C$1:$C$36=库存查询!$L$4,ROW(商品资料表!$C$1:$C$36)),ROW(2:2)),COLUMN(G:G)),"")</f>
        <v>0</v>
      </c>
      <c r="R8" s="19">
        <f t="array" ref="R8">IFERROR(INDEX(商品资料表!$C$1:$K$36,SMALL(IF(商品资料表!$C$1:$C$36=库存查询!$L$4,ROW(商品资料表!$C$1:$C$36)),ROW(2:2)),COLUMN(H:H)),"")</f>
        <v>12</v>
      </c>
      <c r="S8" s="50" t="str">
        <f t="array" aca="1" ref="S8" ca="1">IFERROR(INDEX(商品资料表!$C$1:$K$36,SMALL(IF(商品资料表!$C$1:$C$36=库存查询!$L$4,ROW(商品资料表!$C$1:$C$36)),ROW(2:2)),COLUMN(I:I)),"")</f>
        <v/>
      </c>
      <c r="T8" s="21"/>
    </row>
    <row r="9" spans="3:20" x14ac:dyDescent="0.2">
      <c r="C9" s="20"/>
      <c r="D9" s="49" t="str">
        <f t="array" aca="1" ref="D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3)))&amp;"","")</f>
        <v>C</v>
      </c>
      <c r="E9" s="19">
        <f ca="1">IF(D9="","",IFERROR(SUMIFS(商品出入库表!G:G,商品出入库表!C:C,库存查询!D9,商品出入库表!E:E,库存查询!$F$6,商品出入库表!J:J,"&lt;"&amp;(库存查询!$E$4&amp;TEXT(库存查询!$G$4,"00"))*1)-SUMIFS(商品出入库表!G:G,商品出入库表!C:C,库存查询!D9,商品出入库表!E:E,库存查询!$G$6,商品出入库表!J:J,"&lt;"&amp;(库存查询!$E$4&amp;TEXT(库存查询!$G$4,"00"))*1),""))</f>
        <v>0</v>
      </c>
      <c r="F9" s="19">
        <f ca="1">IF(D9="","",SUMIFS(商品出入库表!G:G,商品出入库表!C:C,库存查询!D9,商品出入库表!H:H,库存查询!$E$4,商品出入库表!I:I,库存查询!$G$4,商品出入库表!E:E,库存查询!$F$6))</f>
        <v>0</v>
      </c>
      <c r="G9" s="19">
        <f ca="1">IF(D9="","",SUMIFS(商品出入库表!G:G,商品出入库表!C:C,库存查询!D9,商品出入库表!H:H,库存查询!$E$4,商品出入库表!I:I,库存查询!$G$4,商品出入库表!E:E,库存查询!$G$6))</f>
        <v>0</v>
      </c>
      <c r="H9" s="50">
        <f t="shared" ca="1" si="0"/>
        <v>0</v>
      </c>
      <c r="I9" s="21"/>
      <c r="K9" s="49" t="str">
        <f t="array" ref="K9">IFERROR(INDEX(商品资料表!$C$1:$K$36,SMALL(IF(商品资料表!$C$1:$C$36=库存查询!$L$4,ROW(商品资料表!$C$1:$C$36)),ROW(3:3)),COLUMN(A:A)),"")</f>
        <v/>
      </c>
      <c r="L9" s="22" t="str">
        <f t="array" ref="L9">IFERROR(INDEX(商品资料表!$C$1:$K$36,SMALL(IF(商品资料表!$C$1:$C$36=库存查询!$L$4,ROW(商品资料表!$C$1:$C$36)),ROW(3:3)),COLUMN(B:B)),"")</f>
        <v/>
      </c>
      <c r="M9" s="23" t="str">
        <f t="array" ref="M9">IFERROR(INDEX(商品资料表!$C$1:$K$36,SMALL(IF(商品资料表!$C$1:$C$36=库存查询!$L$4,ROW(商品资料表!$C$1:$C$36)),ROW(3:3)),COLUMN(C:C)),"")</f>
        <v/>
      </c>
      <c r="N9" s="19" t="str">
        <f t="array" ref="N9">IFERROR(INDEX(商品资料表!$C$1:$K$36,SMALL(IF(商品资料表!$C$1:$C$36=库存查询!$L$4,ROW(商品资料表!$C$1:$C$36)),ROW(3:3)),COLUMN(D:D)),"")</f>
        <v/>
      </c>
      <c r="O9" s="23" t="str">
        <f t="array" ref="O9">IFERROR(INDEX(商品资料表!$C$1:$K$36,SMALL(IF(商品资料表!$C$1:$C$36=库存查询!$L$4,ROW(商品资料表!$C$1:$C$36)),ROW(3:3)),COLUMN(E:E)),"")</f>
        <v/>
      </c>
      <c r="P9" s="19" t="str">
        <f t="array" ref="P9">IFERROR(INDEX(商品资料表!$C$1:$K$36,SMALL(IF(商品资料表!$C$1:$C$36=库存查询!$L$4,ROW(商品资料表!$C$1:$C$36)),ROW(3:3)),COLUMN(F:F)),"")</f>
        <v/>
      </c>
      <c r="Q9" s="19" t="str">
        <f t="array" ref="Q9">IFERROR(INDEX(商品资料表!$C$1:$K$36,SMALL(IF(商品资料表!$C$1:$C$36=库存查询!$L$4,ROW(商品资料表!$C$1:$C$36)),ROW(3:3)),COLUMN(G:G)),"")</f>
        <v/>
      </c>
      <c r="R9" s="19" t="str">
        <f t="array" ref="R9">IFERROR(INDEX(商品资料表!$C$1:$K$36,SMALL(IF(商品资料表!$C$1:$C$36=库存查询!$L$4,ROW(商品资料表!$C$1:$C$36)),ROW(3:3)),COLUMN(H:H)),"")</f>
        <v/>
      </c>
      <c r="S9" s="50" t="str">
        <f t="array" ref="S9">IFERROR(INDEX(商品资料表!$C$1:$K$36,SMALL(IF(商品资料表!$C$1:$C$36=库存查询!$L$4,ROW(商品资料表!$C$1:$C$36)),ROW(3:3)),COLUMN(I:I)),"")</f>
        <v/>
      </c>
      <c r="T9" s="21"/>
    </row>
    <row r="10" spans="3:20" x14ac:dyDescent="0.2">
      <c r="C10" s="20"/>
      <c r="D10" s="49" t="str">
        <f t="array" aca="1" ref="D1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4)))&amp;"","")</f>
        <v/>
      </c>
      <c r="E10" s="19" t="str">
        <f ca="1">IF(D10="","",IFERROR(SUMIFS(商品出入库表!G:G,商品出入库表!C:C,库存查询!D10,商品出入库表!E:E,库存查询!$F$6,商品出入库表!J:J,"&lt;"&amp;(库存查询!$E$4&amp;TEXT(库存查询!$G$4,"00"))*1)-SUMIFS(商品出入库表!G:G,商品出入库表!C:C,库存查询!D10,商品出入库表!E:E,库存查询!$G$6,商品出入库表!J:J,"&lt;"&amp;(库存查询!$E$4&amp;TEXT(库存查询!$G$4,"00"))*1),""))</f>
        <v/>
      </c>
      <c r="F10" s="19" t="str">
        <f ca="1">IF(D10="","",SUMIFS(商品出入库表!G:G,商品出入库表!C:C,库存查询!D10,商品出入库表!H:H,库存查询!$E$4,商品出入库表!I:I,库存查询!$G$4,商品出入库表!E:E,库存查询!$F$6))</f>
        <v/>
      </c>
      <c r="G10" s="19" t="str">
        <f ca="1">IF(D10="","",SUMIFS(商品出入库表!G:G,商品出入库表!C:C,库存查询!D10,商品出入库表!H:H,库存查询!$E$4,商品出入库表!I:I,库存查询!$G$4,商品出入库表!E:E,库存查询!$G$6))</f>
        <v/>
      </c>
      <c r="H10" s="50" t="str">
        <f t="shared" ca="1" si="0"/>
        <v/>
      </c>
      <c r="I10" s="21"/>
      <c r="K10" s="49" t="str">
        <f t="array" ref="K10">IFERROR(INDEX(商品资料表!$C$1:$K$36,SMALL(IF(商品资料表!$C$1:$C$36=库存查询!$L$4,ROW(商品资料表!$C$1:$C$36)),ROW(4:4)),COLUMN(A:A)),"")</f>
        <v/>
      </c>
      <c r="L10" s="22" t="str">
        <f t="array" ref="L10">IFERROR(INDEX(商品资料表!$C$1:$K$36,SMALL(IF(商品资料表!$C$1:$C$36=库存查询!$L$4,ROW(商品资料表!$C$1:$C$36)),ROW(4:4)),COLUMN(B:B)),"")</f>
        <v/>
      </c>
      <c r="M10" s="23" t="str">
        <f t="array" ref="M10">IFERROR(INDEX(商品资料表!$C$1:$K$36,SMALL(IF(商品资料表!$C$1:$C$36=库存查询!$L$4,ROW(商品资料表!$C$1:$C$36)),ROW(4:4)),COLUMN(C:C)),"")</f>
        <v/>
      </c>
      <c r="N10" s="19" t="str">
        <f t="array" ref="N10">IFERROR(INDEX(商品资料表!$C$1:$K$36,SMALL(IF(商品资料表!$C$1:$C$36=库存查询!$L$4,ROW(商品资料表!$C$1:$C$36)),ROW(4:4)),COLUMN(D:D)),"")</f>
        <v/>
      </c>
      <c r="O10" s="23" t="str">
        <f t="array" ref="O10">IFERROR(INDEX(商品资料表!$C$1:$K$36,SMALL(IF(商品资料表!$C$1:$C$36=库存查询!$L$4,ROW(商品资料表!$C$1:$C$36)),ROW(4:4)),COLUMN(E:E)),"")</f>
        <v/>
      </c>
      <c r="P10" s="19" t="str">
        <f t="array" ref="P10">IFERROR(INDEX(商品资料表!$C$1:$K$36,SMALL(IF(商品资料表!$C$1:$C$36=库存查询!$L$4,ROW(商品资料表!$C$1:$C$36)),ROW(4:4)),COLUMN(F:F)),"")</f>
        <v/>
      </c>
      <c r="Q10" s="19" t="str">
        <f t="array" ref="Q10">IFERROR(INDEX(商品资料表!$C$1:$K$36,SMALL(IF(商品资料表!$C$1:$C$36=库存查询!$L$4,ROW(商品资料表!$C$1:$C$36)),ROW(4:4)),COLUMN(G:G)),"")</f>
        <v/>
      </c>
      <c r="R10" s="19" t="str">
        <f t="array" ref="R10">IFERROR(INDEX(商品资料表!$C$1:$K$36,SMALL(IF(商品资料表!$C$1:$C$36=库存查询!$L$4,ROW(商品资料表!$C$1:$C$36)),ROW(4:4)),COLUMN(H:H)),"")</f>
        <v/>
      </c>
      <c r="S10" s="50" t="str">
        <f t="array" ref="S10">IFERROR(INDEX(商品资料表!$C$1:$K$36,SMALL(IF(商品资料表!$C$1:$C$36=库存查询!$L$4,ROW(商品资料表!$C$1:$C$36)),ROW(4:4)),COLUMN(I:I)),"")</f>
        <v/>
      </c>
      <c r="T10" s="21"/>
    </row>
    <row r="11" spans="3:20" x14ac:dyDescent="0.2">
      <c r="C11" s="20"/>
      <c r="D11" s="49" t="str">
        <f t="array" aca="1" ref="D1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5)))&amp;"","")</f>
        <v/>
      </c>
      <c r="E11" s="19" t="str">
        <f ca="1">IF(D11="","",IFERROR(SUMIFS(商品出入库表!G:G,商品出入库表!C:C,库存查询!D11,商品出入库表!E:E,库存查询!$F$6,商品出入库表!J:J,"&lt;"&amp;(库存查询!$E$4&amp;TEXT(库存查询!$G$4,"00"))*1)-SUMIFS(商品出入库表!G:G,商品出入库表!C:C,库存查询!D11,商品出入库表!E:E,库存查询!$G$6,商品出入库表!J:J,"&lt;"&amp;(库存查询!$E$4&amp;TEXT(库存查询!$G$4,"00"))*1),""))</f>
        <v/>
      </c>
      <c r="F11" s="19" t="str">
        <f ca="1">IF(D11="","",SUMIFS(商品出入库表!G:G,商品出入库表!C:C,库存查询!D11,商品出入库表!H:H,库存查询!$E$4,商品出入库表!I:I,库存查询!$G$4,商品出入库表!E:E,库存查询!$F$6))</f>
        <v/>
      </c>
      <c r="G11" s="19" t="str">
        <f ca="1">IF(D11="","",SUMIFS(商品出入库表!G:G,商品出入库表!C:C,库存查询!D11,商品出入库表!H:H,库存查询!$E$4,商品出入库表!I:I,库存查询!$G$4,商品出入库表!E:E,库存查询!$G$6))</f>
        <v/>
      </c>
      <c r="H11" s="50" t="str">
        <f t="shared" ref="H11:H31" ca="1" si="1">IFERROR(E11+F11-G11,"")</f>
        <v/>
      </c>
      <c r="I11" s="21"/>
      <c r="K11" s="49" t="str">
        <f t="array" ref="K11">IFERROR(INDEX(商品资料表!$C$1:$K$36,SMALL(IF(商品资料表!$C$1:$C$36=库存查询!$L$4,ROW(商品资料表!$C$1:$C$36)),ROW(5:5)),COLUMN(A:A)),"")</f>
        <v/>
      </c>
      <c r="L11" s="22" t="str">
        <f t="array" ref="L11">IFERROR(INDEX(商品资料表!$C$1:$K$36,SMALL(IF(商品资料表!$C$1:$C$36=库存查询!$L$4,ROW(商品资料表!$C$1:$C$36)),ROW(5:5)),COLUMN(B:B)),"")</f>
        <v/>
      </c>
      <c r="M11" s="23" t="str">
        <f t="array" ref="M11">IFERROR(INDEX(商品资料表!$C$1:$K$36,SMALL(IF(商品资料表!$C$1:$C$36=库存查询!$L$4,ROW(商品资料表!$C$1:$C$36)),ROW(5:5)),COLUMN(C:C)),"")</f>
        <v/>
      </c>
      <c r="N11" s="19" t="str">
        <f t="array" ref="N11">IFERROR(INDEX(商品资料表!$C$1:$K$36,SMALL(IF(商品资料表!$C$1:$C$36=库存查询!$L$4,ROW(商品资料表!$C$1:$C$36)),ROW(5:5)),COLUMN(D:D)),"")</f>
        <v/>
      </c>
      <c r="O11" s="23" t="str">
        <f t="array" ref="O11">IFERROR(INDEX(商品资料表!$C$1:$K$36,SMALL(IF(商品资料表!$C$1:$C$36=库存查询!$L$4,ROW(商品资料表!$C$1:$C$36)),ROW(5:5)),COLUMN(E:E)),"")</f>
        <v/>
      </c>
      <c r="P11" s="19" t="str">
        <f t="array" ref="P11">IFERROR(INDEX(商品资料表!$C$1:$K$36,SMALL(IF(商品资料表!$C$1:$C$36=库存查询!$L$4,ROW(商品资料表!$C$1:$C$36)),ROW(5:5)),COLUMN(F:F)),"")</f>
        <v/>
      </c>
      <c r="Q11" s="19" t="str">
        <f t="array" ref="Q11">IFERROR(INDEX(商品资料表!$C$1:$K$36,SMALL(IF(商品资料表!$C$1:$C$36=库存查询!$L$4,ROW(商品资料表!$C$1:$C$36)),ROW(5:5)),COLUMN(G:G)),"")</f>
        <v/>
      </c>
      <c r="R11" s="19" t="str">
        <f t="array" ref="R11">IFERROR(INDEX(商品资料表!$C$1:$K$36,SMALL(IF(商品资料表!$C$1:$C$36=库存查询!$L$4,ROW(商品资料表!$C$1:$C$36)),ROW(5:5)),COLUMN(H:H)),"")</f>
        <v/>
      </c>
      <c r="S11" s="50" t="str">
        <f t="array" ref="S11">IFERROR(INDEX(商品资料表!$C$1:$K$36,SMALL(IF(商品资料表!$C$1:$C$36=库存查询!$L$4,ROW(商品资料表!$C$1:$C$36)),ROW(5:5)),COLUMN(I:I)),"")</f>
        <v/>
      </c>
      <c r="T11" s="21"/>
    </row>
    <row r="12" spans="3:20" x14ac:dyDescent="0.2">
      <c r="C12" s="20"/>
      <c r="D12" s="49" t="str">
        <f t="array" aca="1" ref="D1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6)))&amp;"","")</f>
        <v/>
      </c>
      <c r="E12" s="19" t="str">
        <f ca="1">IF(D12="","",IFERROR(SUMIFS(商品出入库表!G:G,商品出入库表!C:C,库存查询!D12,商品出入库表!E:E,库存查询!$F$6,商品出入库表!J:J,"&lt;"&amp;(库存查询!$E$4&amp;TEXT(库存查询!$G$4,"00"))*1)-SUMIFS(商品出入库表!G:G,商品出入库表!C:C,库存查询!D12,商品出入库表!E:E,库存查询!$G$6,商品出入库表!J:J,"&lt;"&amp;(库存查询!$E$4&amp;TEXT(库存查询!$G$4,"00"))*1),""))</f>
        <v/>
      </c>
      <c r="F12" s="19" t="str">
        <f ca="1">IF(D12="","",SUMIFS(商品出入库表!G:G,商品出入库表!C:C,库存查询!D12,商品出入库表!H:H,库存查询!$E$4,商品出入库表!I:I,库存查询!$G$4,商品出入库表!E:E,库存查询!$F$6))</f>
        <v/>
      </c>
      <c r="G12" s="19" t="str">
        <f ca="1">IF(D12="","",SUMIFS(商品出入库表!G:G,商品出入库表!C:C,库存查询!D12,商品出入库表!H:H,库存查询!$E$4,商品出入库表!I:I,库存查询!$G$4,商品出入库表!E:E,库存查询!$G$6))</f>
        <v/>
      </c>
      <c r="H12" s="50" t="str">
        <f t="shared" ca="1" si="1"/>
        <v/>
      </c>
      <c r="I12" s="21"/>
      <c r="K12" s="49" t="str">
        <f t="array" ref="K12">IFERROR(INDEX(商品资料表!$C$1:$K$36,SMALL(IF(商品资料表!$C$1:$C$36=库存查询!$L$4,ROW(商品资料表!$C$1:$C$36)),ROW(6:6)),COLUMN(A:A)),"")</f>
        <v/>
      </c>
      <c r="L12" s="22" t="str">
        <f t="array" ref="L12">IFERROR(INDEX(商品资料表!$C$1:$K$36,SMALL(IF(商品资料表!$C$1:$C$36=库存查询!$L$4,ROW(商品资料表!$C$1:$C$36)),ROW(6:6)),COLUMN(B:B)),"")</f>
        <v/>
      </c>
      <c r="M12" s="23" t="str">
        <f t="array" ref="M12">IFERROR(INDEX(商品资料表!$C$1:$K$36,SMALL(IF(商品资料表!$C$1:$C$36=库存查询!$L$4,ROW(商品资料表!$C$1:$C$36)),ROW(6:6)),COLUMN(C:C)),"")</f>
        <v/>
      </c>
      <c r="N12" s="19" t="str">
        <f t="array" ref="N12">IFERROR(INDEX(商品资料表!$C$1:$K$36,SMALL(IF(商品资料表!$C$1:$C$36=库存查询!$L$4,ROW(商品资料表!$C$1:$C$36)),ROW(6:6)),COLUMN(D:D)),"")</f>
        <v/>
      </c>
      <c r="O12" s="23" t="str">
        <f t="array" ref="O12">IFERROR(INDEX(商品资料表!$C$1:$K$36,SMALL(IF(商品资料表!$C$1:$C$36=库存查询!$L$4,ROW(商品资料表!$C$1:$C$36)),ROW(6:6)),COLUMN(E:E)),"")</f>
        <v/>
      </c>
      <c r="P12" s="19" t="str">
        <f t="array" ref="P12">IFERROR(INDEX(商品资料表!$C$1:$K$36,SMALL(IF(商品资料表!$C$1:$C$36=库存查询!$L$4,ROW(商品资料表!$C$1:$C$36)),ROW(6:6)),COLUMN(F:F)),"")</f>
        <v/>
      </c>
      <c r="Q12" s="19" t="str">
        <f t="array" ref="Q12">IFERROR(INDEX(商品资料表!$C$1:$K$36,SMALL(IF(商品资料表!$C$1:$C$36=库存查询!$L$4,ROW(商品资料表!$C$1:$C$36)),ROW(6:6)),COLUMN(G:G)),"")</f>
        <v/>
      </c>
      <c r="R12" s="19" t="str">
        <f t="array" ref="R12">IFERROR(INDEX(商品资料表!$C$1:$K$36,SMALL(IF(商品资料表!$C$1:$C$36=库存查询!$L$4,ROW(商品资料表!$C$1:$C$36)),ROW(6:6)),COLUMN(H:H)),"")</f>
        <v/>
      </c>
      <c r="S12" s="50" t="str">
        <f t="array" ref="S12">IFERROR(INDEX(商品资料表!$C$1:$K$36,SMALL(IF(商品资料表!$C$1:$C$36=库存查询!$L$4,ROW(商品资料表!$C$1:$C$36)),ROW(6:6)),COLUMN(I:I)),"")</f>
        <v/>
      </c>
      <c r="T12" s="21"/>
    </row>
    <row r="13" spans="3:20" x14ac:dyDescent="0.2">
      <c r="C13" s="20"/>
      <c r="D13" s="49" t="str">
        <f t="array" aca="1" ref="D1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7)))&amp;"","")</f>
        <v/>
      </c>
      <c r="E13" s="19" t="str">
        <f ca="1">IF(D13="","",IFERROR(SUMIFS(商品出入库表!G:G,商品出入库表!C:C,库存查询!D13,商品出入库表!E:E,库存查询!$F$6,商品出入库表!J:J,"&lt;"&amp;(库存查询!$E$4&amp;TEXT(库存查询!$G$4,"00"))*1)-SUMIFS(商品出入库表!G:G,商品出入库表!C:C,库存查询!D13,商品出入库表!E:E,库存查询!$G$6,商品出入库表!J:J,"&lt;"&amp;(库存查询!$E$4&amp;TEXT(库存查询!$G$4,"00"))*1),""))</f>
        <v/>
      </c>
      <c r="F13" s="19" t="str">
        <f ca="1">IF(D13="","",SUMIFS(商品出入库表!G:G,商品出入库表!C:C,库存查询!D13,商品出入库表!H:H,库存查询!$E$4,商品出入库表!I:I,库存查询!$G$4,商品出入库表!E:E,库存查询!$F$6))</f>
        <v/>
      </c>
      <c r="G13" s="19" t="str">
        <f ca="1">IF(D13="","",SUMIFS(商品出入库表!G:G,商品出入库表!C:C,库存查询!D13,商品出入库表!H:H,库存查询!$E$4,商品出入库表!I:I,库存查询!$G$4,商品出入库表!E:E,库存查询!$G$6))</f>
        <v/>
      </c>
      <c r="H13" s="50" t="str">
        <f t="shared" ca="1" si="1"/>
        <v/>
      </c>
      <c r="I13" s="21"/>
      <c r="K13" s="49" t="str">
        <f t="array" ref="K13">IFERROR(INDEX(商品资料表!$C$1:$K$36,SMALL(IF(商品资料表!$C$1:$C$36=库存查询!$L$4,ROW(商品资料表!$C$1:$C$36)),ROW(7:7)),COLUMN(A:A)),"")</f>
        <v/>
      </c>
      <c r="L13" s="22" t="str">
        <f t="array" ref="L13">IFERROR(INDEX(商品资料表!$C$1:$K$36,SMALL(IF(商品资料表!$C$1:$C$36=库存查询!$L$4,ROW(商品资料表!$C$1:$C$36)),ROW(7:7)),COLUMN(B:B)),"")</f>
        <v/>
      </c>
      <c r="M13" s="23" t="str">
        <f t="array" ref="M13">IFERROR(INDEX(商品资料表!$C$1:$K$36,SMALL(IF(商品资料表!$C$1:$C$36=库存查询!$L$4,ROW(商品资料表!$C$1:$C$36)),ROW(7:7)),COLUMN(C:C)),"")</f>
        <v/>
      </c>
      <c r="N13" s="19" t="str">
        <f t="array" ref="N13">IFERROR(INDEX(商品资料表!$C$1:$K$36,SMALL(IF(商品资料表!$C$1:$C$36=库存查询!$L$4,ROW(商品资料表!$C$1:$C$36)),ROW(7:7)),COLUMN(D:D)),"")</f>
        <v/>
      </c>
      <c r="O13" s="23" t="str">
        <f t="array" ref="O13">IFERROR(INDEX(商品资料表!$C$1:$K$36,SMALL(IF(商品资料表!$C$1:$C$36=库存查询!$L$4,ROW(商品资料表!$C$1:$C$36)),ROW(7:7)),COLUMN(E:E)),"")</f>
        <v/>
      </c>
      <c r="P13" s="19" t="str">
        <f t="array" ref="P13">IFERROR(INDEX(商品资料表!$C$1:$K$36,SMALL(IF(商品资料表!$C$1:$C$36=库存查询!$L$4,ROW(商品资料表!$C$1:$C$36)),ROW(7:7)),COLUMN(F:F)),"")</f>
        <v/>
      </c>
      <c r="Q13" s="19" t="str">
        <f t="array" ref="Q13">IFERROR(INDEX(商品资料表!$C$1:$K$36,SMALL(IF(商品资料表!$C$1:$C$36=库存查询!$L$4,ROW(商品资料表!$C$1:$C$36)),ROW(7:7)),COLUMN(G:G)),"")</f>
        <v/>
      </c>
      <c r="R13" s="19" t="str">
        <f t="array" ref="R13">IFERROR(INDEX(商品资料表!$C$1:$K$36,SMALL(IF(商品资料表!$C$1:$C$36=库存查询!$L$4,ROW(商品资料表!$C$1:$C$36)),ROW(7:7)),COLUMN(H:H)),"")</f>
        <v/>
      </c>
      <c r="S13" s="50" t="str">
        <f t="array" ref="S13">IFERROR(INDEX(商品资料表!$C$1:$K$36,SMALL(IF(商品资料表!$C$1:$C$36=库存查询!$L$4,ROW(商品资料表!$C$1:$C$36)),ROW(7:7)),COLUMN(I:I)),"")</f>
        <v/>
      </c>
      <c r="T13" s="21"/>
    </row>
    <row r="14" spans="3:20" x14ac:dyDescent="0.2">
      <c r="C14" s="20"/>
      <c r="D14" s="49" t="str">
        <f t="array" aca="1" ref="D1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8)))&amp;"","")</f>
        <v/>
      </c>
      <c r="E14" s="19" t="str">
        <f ca="1">IF(D14="","",IFERROR(SUMIFS(商品出入库表!G:G,商品出入库表!C:C,库存查询!D14,商品出入库表!E:E,库存查询!$F$6,商品出入库表!J:J,"&lt;"&amp;(库存查询!$E$4&amp;TEXT(库存查询!$G$4,"00"))*1)-SUMIFS(商品出入库表!G:G,商品出入库表!C:C,库存查询!D14,商品出入库表!E:E,库存查询!$G$6,商品出入库表!J:J,"&lt;"&amp;(库存查询!$E$4&amp;TEXT(库存查询!$G$4,"00"))*1),""))</f>
        <v/>
      </c>
      <c r="F14" s="19" t="str">
        <f ca="1">IF(D14="","",SUMIFS(商品出入库表!G:G,商品出入库表!C:C,库存查询!D14,商品出入库表!H:H,库存查询!$E$4,商品出入库表!I:I,库存查询!$G$4,商品出入库表!E:E,库存查询!$F$6))</f>
        <v/>
      </c>
      <c r="G14" s="19" t="str">
        <f ca="1">IF(D14="","",SUMIFS(商品出入库表!G:G,商品出入库表!C:C,库存查询!D14,商品出入库表!H:H,库存查询!$E$4,商品出入库表!I:I,库存查询!$G$4,商品出入库表!E:E,库存查询!$G$6))</f>
        <v/>
      </c>
      <c r="H14" s="50" t="str">
        <f t="shared" ca="1" si="1"/>
        <v/>
      </c>
      <c r="I14" s="21"/>
      <c r="K14" s="49" t="str">
        <f t="array" ref="K14">IFERROR(INDEX(商品资料表!$C$1:$K$36,SMALL(IF(商品资料表!$C$1:$C$36=库存查询!$L$4,ROW(商品资料表!$C$1:$C$36)),ROW(8:8)),COLUMN(A:A)),"")</f>
        <v/>
      </c>
      <c r="L14" s="22" t="str">
        <f t="array" ref="L14">IFERROR(INDEX(商品资料表!$C$1:$K$36,SMALL(IF(商品资料表!$C$1:$C$36=库存查询!$L$4,ROW(商品资料表!$C$1:$C$36)),ROW(8:8)),COLUMN(B:B)),"")</f>
        <v/>
      </c>
      <c r="M14" s="23" t="str">
        <f t="array" ref="M14">IFERROR(INDEX(商品资料表!$C$1:$K$36,SMALL(IF(商品资料表!$C$1:$C$36=库存查询!$L$4,ROW(商品资料表!$C$1:$C$36)),ROW(8:8)),COLUMN(C:C)),"")</f>
        <v/>
      </c>
      <c r="N14" s="19" t="str">
        <f t="array" ref="N14">IFERROR(INDEX(商品资料表!$C$1:$K$36,SMALL(IF(商品资料表!$C$1:$C$36=库存查询!$L$4,ROW(商品资料表!$C$1:$C$36)),ROW(8:8)),COLUMN(D:D)),"")</f>
        <v/>
      </c>
      <c r="O14" s="23" t="str">
        <f t="array" ref="O14">IFERROR(INDEX(商品资料表!$C$1:$K$36,SMALL(IF(商品资料表!$C$1:$C$36=库存查询!$L$4,ROW(商品资料表!$C$1:$C$36)),ROW(8:8)),COLUMN(E:E)),"")</f>
        <v/>
      </c>
      <c r="P14" s="19" t="str">
        <f t="array" ref="P14">IFERROR(INDEX(商品资料表!$C$1:$K$36,SMALL(IF(商品资料表!$C$1:$C$36=库存查询!$L$4,ROW(商品资料表!$C$1:$C$36)),ROW(8:8)),COLUMN(F:F)),"")</f>
        <v/>
      </c>
      <c r="Q14" s="19" t="str">
        <f t="array" ref="Q14">IFERROR(INDEX(商品资料表!$C$1:$K$36,SMALL(IF(商品资料表!$C$1:$C$36=库存查询!$L$4,ROW(商品资料表!$C$1:$C$36)),ROW(8:8)),COLUMN(G:G)),"")</f>
        <v/>
      </c>
      <c r="R14" s="19" t="str">
        <f t="array" ref="R14">IFERROR(INDEX(商品资料表!$C$1:$K$36,SMALL(IF(商品资料表!$C$1:$C$36=库存查询!$L$4,ROW(商品资料表!$C$1:$C$36)),ROW(8:8)),COLUMN(H:H)),"")</f>
        <v/>
      </c>
      <c r="S14" s="50" t="str">
        <f t="array" ref="S14">IFERROR(INDEX(商品资料表!$C$1:$K$36,SMALL(IF(商品资料表!$C$1:$C$36=库存查询!$L$4,ROW(商品资料表!$C$1:$C$36)),ROW(8:8)),COLUMN(I:I)),"")</f>
        <v/>
      </c>
      <c r="T14" s="21"/>
    </row>
    <row r="15" spans="3:20" x14ac:dyDescent="0.2">
      <c r="C15" s="20"/>
      <c r="D15" s="49" t="str">
        <f t="array" aca="1" ref="D1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9)))&amp;"","")</f>
        <v/>
      </c>
      <c r="E15" s="19" t="str">
        <f ca="1">IF(D15="","",IFERROR(SUMIFS(商品出入库表!G:G,商品出入库表!C:C,库存查询!D15,商品出入库表!E:E,库存查询!$F$6,商品出入库表!J:J,"&lt;"&amp;(库存查询!$E$4&amp;TEXT(库存查询!$G$4,"00"))*1)-SUMIFS(商品出入库表!G:G,商品出入库表!C:C,库存查询!D15,商品出入库表!E:E,库存查询!$G$6,商品出入库表!J:J,"&lt;"&amp;(库存查询!$E$4&amp;TEXT(库存查询!$G$4,"00"))*1),""))</f>
        <v/>
      </c>
      <c r="F15" s="19" t="str">
        <f ca="1">IF(D15="","",SUMIFS(商品出入库表!G:G,商品出入库表!C:C,库存查询!D15,商品出入库表!H:H,库存查询!$E$4,商品出入库表!I:I,库存查询!$G$4,商品出入库表!E:E,库存查询!$F$6))</f>
        <v/>
      </c>
      <c r="G15" s="19" t="str">
        <f ca="1">IF(D15="","",SUMIFS(商品出入库表!G:G,商品出入库表!C:C,库存查询!D15,商品出入库表!H:H,库存查询!$E$4,商品出入库表!I:I,库存查询!$G$4,商品出入库表!E:E,库存查询!$G$6))</f>
        <v/>
      </c>
      <c r="H15" s="50" t="str">
        <f t="shared" ca="1" si="1"/>
        <v/>
      </c>
      <c r="I15" s="21"/>
      <c r="K15" s="49" t="str">
        <f t="array" ref="K15">IFERROR(INDEX(商品资料表!$C$1:$K$36,SMALL(IF(商品资料表!$C$1:$C$36=库存查询!$L$4,ROW(商品资料表!$C$1:$C$36)),ROW(9:9)),COLUMN(A:A)),"")</f>
        <v/>
      </c>
      <c r="L15" s="22" t="str">
        <f t="array" ref="L15">IFERROR(INDEX(商品资料表!$C$1:$K$36,SMALL(IF(商品资料表!$C$1:$C$36=库存查询!$L$4,ROW(商品资料表!$C$1:$C$36)),ROW(9:9)),COLUMN(B:B)),"")</f>
        <v/>
      </c>
      <c r="M15" s="23" t="str">
        <f t="array" ref="M15">IFERROR(INDEX(商品资料表!$C$1:$K$36,SMALL(IF(商品资料表!$C$1:$C$36=库存查询!$L$4,ROW(商品资料表!$C$1:$C$36)),ROW(9:9)),COLUMN(C:C)),"")</f>
        <v/>
      </c>
      <c r="N15" s="19" t="str">
        <f t="array" ref="N15">IFERROR(INDEX(商品资料表!$C$1:$K$36,SMALL(IF(商品资料表!$C$1:$C$36=库存查询!$L$4,ROW(商品资料表!$C$1:$C$36)),ROW(9:9)),COLUMN(D:D)),"")</f>
        <v/>
      </c>
      <c r="O15" s="23" t="str">
        <f t="array" ref="O15">IFERROR(INDEX(商品资料表!$C$1:$K$36,SMALL(IF(商品资料表!$C$1:$C$36=库存查询!$L$4,ROW(商品资料表!$C$1:$C$36)),ROW(9:9)),COLUMN(E:E)),"")</f>
        <v/>
      </c>
      <c r="P15" s="19" t="str">
        <f t="array" ref="P15">IFERROR(INDEX(商品资料表!$C$1:$K$36,SMALL(IF(商品资料表!$C$1:$C$36=库存查询!$L$4,ROW(商品资料表!$C$1:$C$36)),ROW(9:9)),COLUMN(F:F)),"")</f>
        <v/>
      </c>
      <c r="Q15" s="19" t="str">
        <f t="array" ref="Q15">IFERROR(INDEX(商品资料表!$C$1:$K$36,SMALL(IF(商品资料表!$C$1:$C$36=库存查询!$L$4,ROW(商品资料表!$C$1:$C$36)),ROW(9:9)),COLUMN(G:G)),"")</f>
        <v/>
      </c>
      <c r="R15" s="19" t="str">
        <f t="array" ref="R15">IFERROR(INDEX(商品资料表!$C$1:$K$36,SMALL(IF(商品资料表!$C$1:$C$36=库存查询!$L$4,ROW(商品资料表!$C$1:$C$36)),ROW(9:9)),COLUMN(H:H)),"")</f>
        <v/>
      </c>
      <c r="S15" s="50" t="str">
        <f t="array" ref="S15">IFERROR(INDEX(商品资料表!$C$1:$K$36,SMALL(IF(商品资料表!$C$1:$C$36=库存查询!$L$4,ROW(商品资料表!$C$1:$C$36)),ROW(9:9)),COLUMN(I:I)),"")</f>
        <v/>
      </c>
      <c r="T15" s="21"/>
    </row>
    <row r="16" spans="3:20" x14ac:dyDescent="0.2">
      <c r="C16" s="20"/>
      <c r="D16" s="49" t="str">
        <f t="array" aca="1" ref="D1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10)))&amp;"","")</f>
        <v/>
      </c>
      <c r="E16" s="19" t="str">
        <f ca="1">IF(D16="","",IFERROR(SUMIFS(商品出入库表!G:G,商品出入库表!C:C,库存查询!D16,商品出入库表!E:E,库存查询!$F$6,商品出入库表!J:J,"&lt;"&amp;(库存查询!$E$4&amp;TEXT(库存查询!$G$4,"00"))*1)-SUMIFS(商品出入库表!G:G,商品出入库表!C:C,库存查询!D16,商品出入库表!E:E,库存查询!$G$6,商品出入库表!J:J,"&lt;"&amp;(库存查询!$E$4&amp;TEXT(库存查询!$G$4,"00"))*1),""))</f>
        <v/>
      </c>
      <c r="F16" s="19" t="str">
        <f ca="1">IF(D16="","",SUMIFS(商品出入库表!G:G,商品出入库表!C:C,库存查询!D16,商品出入库表!H:H,库存查询!$E$4,商品出入库表!I:I,库存查询!$G$4,商品出入库表!E:E,库存查询!$F$6))</f>
        <v/>
      </c>
      <c r="G16" s="19" t="str">
        <f ca="1">IF(D16="","",SUMIFS(商品出入库表!G:G,商品出入库表!C:C,库存查询!D16,商品出入库表!H:H,库存查询!$E$4,商品出入库表!I:I,库存查询!$G$4,商品出入库表!E:E,库存查询!$G$6))</f>
        <v/>
      </c>
      <c r="H16" s="50" t="str">
        <f t="shared" ca="1" si="1"/>
        <v/>
      </c>
      <c r="I16" s="21"/>
      <c r="K16" s="49" t="str">
        <f t="array" ref="K16">IFERROR(INDEX(商品资料表!$C$1:$K$36,SMALL(IF(商品资料表!$C$1:$C$36=库存查询!$L$4,ROW(商品资料表!$C$1:$C$36)),ROW(10:10)),COLUMN(A:A)),"")</f>
        <v/>
      </c>
      <c r="L16" s="22" t="str">
        <f t="array" ref="L16">IFERROR(INDEX(商品资料表!$C$1:$K$36,SMALL(IF(商品资料表!$C$1:$C$36=库存查询!$L$4,ROW(商品资料表!$C$1:$C$36)),ROW(10:10)),COLUMN(B:B)),"")</f>
        <v/>
      </c>
      <c r="M16" s="23" t="str">
        <f t="array" ref="M16">IFERROR(INDEX(商品资料表!$C$1:$K$36,SMALL(IF(商品资料表!$C$1:$C$36=库存查询!$L$4,ROW(商品资料表!$C$1:$C$36)),ROW(10:10)),COLUMN(C:C)),"")</f>
        <v/>
      </c>
      <c r="N16" s="19" t="str">
        <f t="array" ref="N16">IFERROR(INDEX(商品资料表!$C$1:$K$36,SMALL(IF(商品资料表!$C$1:$C$36=库存查询!$L$4,ROW(商品资料表!$C$1:$C$36)),ROW(10:10)),COLUMN(D:D)),"")</f>
        <v/>
      </c>
      <c r="O16" s="23" t="str">
        <f t="array" ref="O16">IFERROR(INDEX(商品资料表!$C$1:$K$36,SMALL(IF(商品资料表!$C$1:$C$36=库存查询!$L$4,ROW(商品资料表!$C$1:$C$36)),ROW(10:10)),COLUMN(E:E)),"")</f>
        <v/>
      </c>
      <c r="P16" s="19" t="str">
        <f t="array" ref="P16">IFERROR(INDEX(商品资料表!$C$1:$K$36,SMALL(IF(商品资料表!$C$1:$C$36=库存查询!$L$4,ROW(商品资料表!$C$1:$C$36)),ROW(10:10)),COLUMN(F:F)),"")</f>
        <v/>
      </c>
      <c r="Q16" s="19" t="str">
        <f t="array" ref="Q16">IFERROR(INDEX(商品资料表!$C$1:$K$36,SMALL(IF(商品资料表!$C$1:$C$36=库存查询!$L$4,ROW(商品资料表!$C$1:$C$36)),ROW(10:10)),COLUMN(G:G)),"")</f>
        <v/>
      </c>
      <c r="R16" s="19" t="str">
        <f t="array" ref="R16">IFERROR(INDEX(商品资料表!$C$1:$K$36,SMALL(IF(商品资料表!$C$1:$C$36=库存查询!$L$4,ROW(商品资料表!$C$1:$C$36)),ROW(10:10)),COLUMN(H:H)),"")</f>
        <v/>
      </c>
      <c r="S16" s="50" t="str">
        <f t="array" ref="S16">IFERROR(INDEX(商品资料表!$C$1:$K$36,SMALL(IF(商品资料表!$C$1:$C$36=库存查询!$L$4,ROW(商品资料表!$C$1:$C$36)),ROW(10:10)),COLUMN(I:I)),"")</f>
        <v/>
      </c>
      <c r="T16" s="21"/>
    </row>
    <row r="17" spans="3:20" x14ac:dyDescent="0.2">
      <c r="C17" s="20"/>
      <c r="D17" s="49" t="str">
        <f t="array" aca="1" ref="D1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11)))&amp;"","")</f>
        <v/>
      </c>
      <c r="E17" s="19" t="str">
        <f ca="1">IF(D17="","",IFERROR(SUMIFS(商品出入库表!G:G,商品出入库表!C:C,库存查询!D17,商品出入库表!E:E,库存查询!$F$6,商品出入库表!J:J,"&lt;"&amp;(库存查询!$E$4&amp;TEXT(库存查询!$G$4,"00"))*1)-SUMIFS(商品出入库表!G:G,商品出入库表!C:C,库存查询!D17,商品出入库表!E:E,库存查询!$G$6,商品出入库表!J:J,"&lt;"&amp;(库存查询!$E$4&amp;TEXT(库存查询!$G$4,"00"))*1),""))</f>
        <v/>
      </c>
      <c r="F17" s="19" t="str">
        <f ca="1">IF(D17="","",SUMIFS(商品出入库表!G:G,商品出入库表!C:C,库存查询!D17,商品出入库表!H:H,库存查询!$E$4,商品出入库表!I:I,库存查询!$G$4,商品出入库表!E:E,库存查询!$F$6))</f>
        <v/>
      </c>
      <c r="G17" s="19" t="str">
        <f ca="1">IF(D17="","",SUMIFS(商品出入库表!G:G,商品出入库表!C:C,库存查询!D17,商品出入库表!H:H,库存查询!$E$4,商品出入库表!I:I,库存查询!$G$4,商品出入库表!E:E,库存查询!$G$6))</f>
        <v/>
      </c>
      <c r="H17" s="50" t="str">
        <f t="shared" ca="1" si="1"/>
        <v/>
      </c>
      <c r="I17" s="21"/>
      <c r="K17" s="49" t="str">
        <f t="array" ref="K17">IFERROR(INDEX(商品资料表!$C$1:$K$36,SMALL(IF(商品资料表!$C$1:$C$36=库存查询!$L$4,ROW(商品资料表!$C$1:$C$36)),ROW(11:11)),COLUMN(A:A)),"")</f>
        <v/>
      </c>
      <c r="L17" s="22" t="str">
        <f t="array" ref="L17">IFERROR(INDEX(商品资料表!$C$1:$K$36,SMALL(IF(商品资料表!$C$1:$C$36=库存查询!$L$4,ROW(商品资料表!$C$1:$C$36)),ROW(11:11)),COLUMN(B:B)),"")</f>
        <v/>
      </c>
      <c r="M17" s="23" t="str">
        <f t="array" ref="M17">IFERROR(INDEX(商品资料表!$C$1:$K$36,SMALL(IF(商品资料表!$C$1:$C$36=库存查询!$L$4,ROW(商品资料表!$C$1:$C$36)),ROW(11:11)),COLUMN(C:C)),"")</f>
        <v/>
      </c>
      <c r="N17" s="19" t="str">
        <f t="array" ref="N17">IFERROR(INDEX(商品资料表!$C$1:$K$36,SMALL(IF(商品资料表!$C$1:$C$36=库存查询!$L$4,ROW(商品资料表!$C$1:$C$36)),ROW(11:11)),COLUMN(D:D)),"")</f>
        <v/>
      </c>
      <c r="O17" s="23" t="str">
        <f t="array" ref="O17">IFERROR(INDEX(商品资料表!$C$1:$K$36,SMALL(IF(商品资料表!$C$1:$C$36=库存查询!$L$4,ROW(商品资料表!$C$1:$C$36)),ROW(11:11)),COLUMN(E:E)),"")</f>
        <v/>
      </c>
      <c r="P17" s="19" t="str">
        <f t="array" ref="P17">IFERROR(INDEX(商品资料表!$C$1:$K$36,SMALL(IF(商品资料表!$C$1:$C$36=库存查询!$L$4,ROW(商品资料表!$C$1:$C$36)),ROW(11:11)),COLUMN(F:F)),"")</f>
        <v/>
      </c>
      <c r="Q17" s="19" t="str">
        <f t="array" ref="Q17">IFERROR(INDEX(商品资料表!$C$1:$K$36,SMALL(IF(商品资料表!$C$1:$C$36=库存查询!$L$4,ROW(商品资料表!$C$1:$C$36)),ROW(11:11)),COLUMN(G:G)),"")</f>
        <v/>
      </c>
      <c r="R17" s="19" t="str">
        <f t="array" ref="R17">IFERROR(INDEX(商品资料表!$C$1:$K$36,SMALL(IF(商品资料表!$C$1:$C$36=库存查询!$L$4,ROW(商品资料表!$C$1:$C$36)),ROW(11:11)),COLUMN(H:H)),"")</f>
        <v/>
      </c>
      <c r="S17" s="50" t="str">
        <f t="array" ref="S17">IFERROR(INDEX(商品资料表!$C$1:$K$36,SMALL(IF(商品资料表!$C$1:$C$36=库存查询!$L$4,ROW(商品资料表!$C$1:$C$36)),ROW(11:11)),COLUMN(I:I)),"")</f>
        <v/>
      </c>
      <c r="T17" s="21"/>
    </row>
    <row r="18" spans="3:20" x14ac:dyDescent="0.2">
      <c r="C18" s="20"/>
      <c r="D18" s="49" t="str">
        <f t="array" aca="1" ref="D1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12)))&amp;"","")</f>
        <v/>
      </c>
      <c r="E18" s="19" t="str">
        <f ca="1">IF(D18="","",IFERROR(SUMIFS(商品出入库表!G:G,商品出入库表!C:C,库存查询!D18,商品出入库表!E:E,库存查询!$F$6,商品出入库表!J:J,"&lt;"&amp;(库存查询!$E$4&amp;TEXT(库存查询!$G$4,"00"))*1)-SUMIFS(商品出入库表!G:G,商品出入库表!C:C,库存查询!D18,商品出入库表!E:E,库存查询!$G$6,商品出入库表!J:J,"&lt;"&amp;(库存查询!$E$4&amp;TEXT(库存查询!$G$4,"00"))*1),""))</f>
        <v/>
      </c>
      <c r="F18" s="19" t="str">
        <f ca="1">IF(D18="","",SUMIFS(商品出入库表!G:G,商品出入库表!C:C,库存查询!D18,商品出入库表!H:H,库存查询!$E$4,商品出入库表!I:I,库存查询!$G$4,商品出入库表!E:E,库存查询!$F$6))</f>
        <v/>
      </c>
      <c r="G18" s="19" t="str">
        <f ca="1">IF(D18="","",SUMIFS(商品出入库表!G:G,商品出入库表!C:C,库存查询!D18,商品出入库表!H:H,库存查询!$E$4,商品出入库表!I:I,库存查询!$G$4,商品出入库表!E:E,库存查询!$G$6))</f>
        <v/>
      </c>
      <c r="H18" s="50" t="str">
        <f t="shared" ca="1" si="1"/>
        <v/>
      </c>
      <c r="I18" s="21"/>
      <c r="K18" s="49" t="str">
        <f t="array" ref="K18">IFERROR(INDEX(商品资料表!$C$1:$K$36,SMALL(IF(商品资料表!$C$1:$C$36=库存查询!$L$4,ROW(商品资料表!$C$1:$C$36)),ROW(12:12)),COLUMN(A:A)),"")</f>
        <v/>
      </c>
      <c r="L18" s="22" t="str">
        <f t="array" ref="L18">IFERROR(INDEX(商品资料表!$C$1:$K$36,SMALL(IF(商品资料表!$C$1:$C$36=库存查询!$L$4,ROW(商品资料表!$C$1:$C$36)),ROW(12:12)),COLUMN(B:B)),"")</f>
        <v/>
      </c>
      <c r="M18" s="23" t="str">
        <f t="array" ref="M18">IFERROR(INDEX(商品资料表!$C$1:$K$36,SMALL(IF(商品资料表!$C$1:$C$36=库存查询!$L$4,ROW(商品资料表!$C$1:$C$36)),ROW(12:12)),COLUMN(C:C)),"")</f>
        <v/>
      </c>
      <c r="N18" s="19" t="str">
        <f t="array" ref="N18">IFERROR(INDEX(商品资料表!$C$1:$K$36,SMALL(IF(商品资料表!$C$1:$C$36=库存查询!$L$4,ROW(商品资料表!$C$1:$C$36)),ROW(12:12)),COLUMN(D:D)),"")</f>
        <v/>
      </c>
      <c r="O18" s="23" t="str">
        <f t="array" ref="O18">IFERROR(INDEX(商品资料表!$C$1:$K$36,SMALL(IF(商品资料表!$C$1:$C$36=库存查询!$L$4,ROW(商品资料表!$C$1:$C$36)),ROW(12:12)),COLUMN(E:E)),"")</f>
        <v/>
      </c>
      <c r="P18" s="19" t="str">
        <f t="array" ref="P18">IFERROR(INDEX(商品资料表!$C$1:$K$36,SMALL(IF(商品资料表!$C$1:$C$36=库存查询!$L$4,ROW(商品资料表!$C$1:$C$36)),ROW(12:12)),COLUMN(F:F)),"")</f>
        <v/>
      </c>
      <c r="Q18" s="19" t="str">
        <f t="array" ref="Q18">IFERROR(INDEX(商品资料表!$C$1:$K$36,SMALL(IF(商品资料表!$C$1:$C$36=库存查询!$L$4,ROW(商品资料表!$C$1:$C$36)),ROW(12:12)),COLUMN(G:G)),"")</f>
        <v/>
      </c>
      <c r="R18" s="19" t="str">
        <f t="array" ref="R18">IFERROR(INDEX(商品资料表!$C$1:$K$36,SMALL(IF(商品资料表!$C$1:$C$36=库存查询!$L$4,ROW(商品资料表!$C$1:$C$36)),ROW(12:12)),COLUMN(H:H)),"")</f>
        <v/>
      </c>
      <c r="S18" s="50" t="str">
        <f t="array" ref="S18">IFERROR(INDEX(商品资料表!$C$1:$K$36,SMALL(IF(商品资料表!$C$1:$C$36=库存查询!$L$4,ROW(商品资料表!$C$1:$C$36)),ROW(12:12)),COLUMN(I:I)),"")</f>
        <v/>
      </c>
      <c r="T18" s="21"/>
    </row>
    <row r="19" spans="3:20" x14ac:dyDescent="0.2">
      <c r="C19" s="20"/>
      <c r="D19" s="49" t="str">
        <f t="array" aca="1" ref="D1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13)))&amp;"","")</f>
        <v/>
      </c>
      <c r="E19" s="19" t="str">
        <f ca="1">IF(D19="","",IFERROR(SUMIFS(商品出入库表!G:G,商品出入库表!C:C,库存查询!D19,商品出入库表!E:E,库存查询!$F$6,商品出入库表!J:J,"&lt;"&amp;(库存查询!$E$4&amp;TEXT(库存查询!$G$4,"00"))*1)-SUMIFS(商品出入库表!G:G,商品出入库表!C:C,库存查询!D19,商品出入库表!E:E,库存查询!$G$6,商品出入库表!J:J,"&lt;"&amp;(库存查询!$E$4&amp;TEXT(库存查询!$G$4,"00"))*1),""))</f>
        <v/>
      </c>
      <c r="F19" s="19" t="str">
        <f ca="1">IF(D19="","",SUMIFS(商品出入库表!G:G,商品出入库表!C:C,库存查询!D19,商品出入库表!H:H,库存查询!$E$4,商品出入库表!I:I,库存查询!$G$4,商品出入库表!E:E,库存查询!$F$6))</f>
        <v/>
      </c>
      <c r="G19" s="19" t="str">
        <f ca="1">IF(D19="","",SUMIFS(商品出入库表!G:G,商品出入库表!C:C,库存查询!D19,商品出入库表!H:H,库存查询!$E$4,商品出入库表!I:I,库存查询!$G$4,商品出入库表!E:E,库存查询!$G$6))</f>
        <v/>
      </c>
      <c r="H19" s="50" t="str">
        <f t="shared" ca="1" si="1"/>
        <v/>
      </c>
      <c r="I19" s="21"/>
      <c r="K19" s="49" t="str">
        <f t="array" ref="K19">IFERROR(INDEX(商品资料表!$C$1:$K$36,SMALL(IF(商品资料表!$C$1:$C$36=库存查询!$L$4,ROW(商品资料表!$C$1:$C$36)),ROW(13:13)),COLUMN(A:A)),"")</f>
        <v/>
      </c>
      <c r="L19" s="22" t="str">
        <f t="array" ref="L19">IFERROR(INDEX(商品资料表!$C$1:$K$36,SMALL(IF(商品资料表!$C$1:$C$36=库存查询!$L$4,ROW(商品资料表!$C$1:$C$36)),ROW(13:13)),COLUMN(B:B)),"")</f>
        <v/>
      </c>
      <c r="M19" s="23" t="str">
        <f t="array" ref="M19">IFERROR(INDEX(商品资料表!$C$1:$K$36,SMALL(IF(商品资料表!$C$1:$C$36=库存查询!$L$4,ROW(商品资料表!$C$1:$C$36)),ROW(13:13)),COLUMN(C:C)),"")</f>
        <v/>
      </c>
      <c r="N19" s="19" t="str">
        <f t="array" ref="N19">IFERROR(INDEX(商品资料表!$C$1:$K$36,SMALL(IF(商品资料表!$C$1:$C$36=库存查询!$L$4,ROW(商品资料表!$C$1:$C$36)),ROW(13:13)),COLUMN(D:D)),"")</f>
        <v/>
      </c>
      <c r="O19" s="23" t="str">
        <f t="array" ref="O19">IFERROR(INDEX(商品资料表!$C$1:$K$36,SMALL(IF(商品资料表!$C$1:$C$36=库存查询!$L$4,ROW(商品资料表!$C$1:$C$36)),ROW(13:13)),COLUMN(E:E)),"")</f>
        <v/>
      </c>
      <c r="P19" s="19" t="str">
        <f t="array" ref="P19">IFERROR(INDEX(商品资料表!$C$1:$K$36,SMALL(IF(商品资料表!$C$1:$C$36=库存查询!$L$4,ROW(商品资料表!$C$1:$C$36)),ROW(13:13)),COLUMN(F:F)),"")</f>
        <v/>
      </c>
      <c r="Q19" s="19" t="str">
        <f t="array" ref="Q19">IFERROR(INDEX(商品资料表!$C$1:$K$36,SMALL(IF(商品资料表!$C$1:$C$36=库存查询!$L$4,ROW(商品资料表!$C$1:$C$36)),ROW(13:13)),COLUMN(G:G)),"")</f>
        <v/>
      </c>
      <c r="R19" s="19" t="str">
        <f t="array" ref="R19">IFERROR(INDEX(商品资料表!$C$1:$K$36,SMALL(IF(商品资料表!$C$1:$C$36=库存查询!$L$4,ROW(商品资料表!$C$1:$C$36)),ROW(13:13)),COLUMN(H:H)),"")</f>
        <v/>
      </c>
      <c r="S19" s="50" t="str">
        <f t="array" ref="S19">IFERROR(INDEX(商品资料表!$C$1:$K$36,SMALL(IF(商品资料表!$C$1:$C$36=库存查询!$L$4,ROW(商品资料表!$C$1:$C$36)),ROW(13:13)),COLUMN(I:I)),"")</f>
        <v/>
      </c>
      <c r="T19" s="21"/>
    </row>
    <row r="20" spans="3:20" x14ac:dyDescent="0.2">
      <c r="C20" s="20"/>
      <c r="D20" s="49" t="str">
        <f t="array" aca="1" ref="D2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14)))&amp;"","")</f>
        <v/>
      </c>
      <c r="E20" s="19" t="str">
        <f ca="1">IF(D20="","",IFERROR(SUMIFS(商品出入库表!G:G,商品出入库表!C:C,库存查询!D20,商品出入库表!E:E,库存查询!$F$6,商品出入库表!J:J,"&lt;"&amp;(库存查询!$E$4&amp;TEXT(库存查询!$G$4,"00"))*1)-SUMIFS(商品出入库表!G:G,商品出入库表!C:C,库存查询!D20,商品出入库表!E:E,库存查询!$G$6,商品出入库表!J:J,"&lt;"&amp;(库存查询!$E$4&amp;TEXT(库存查询!$G$4,"00"))*1),""))</f>
        <v/>
      </c>
      <c r="F20" s="19" t="str">
        <f ca="1">IF(D20="","",SUMIFS(商品出入库表!G:G,商品出入库表!C:C,库存查询!D20,商品出入库表!H:H,库存查询!$E$4,商品出入库表!I:I,库存查询!$G$4,商品出入库表!E:E,库存查询!$F$6))</f>
        <v/>
      </c>
      <c r="G20" s="19" t="str">
        <f ca="1">IF(D20="","",SUMIFS(商品出入库表!G:G,商品出入库表!C:C,库存查询!D20,商品出入库表!H:H,库存查询!$E$4,商品出入库表!I:I,库存查询!$G$4,商品出入库表!E:E,库存查询!$G$6))</f>
        <v/>
      </c>
      <c r="H20" s="50" t="str">
        <f t="shared" ca="1" si="1"/>
        <v/>
      </c>
      <c r="I20" s="21"/>
      <c r="K20" s="49" t="str">
        <f t="array" ref="K20">IFERROR(INDEX(商品资料表!$C$1:$K$36,SMALL(IF(商品资料表!$C$1:$C$36=库存查询!$L$4,ROW(商品资料表!$C$1:$C$36)),ROW(14:14)),COLUMN(A:A)),"")</f>
        <v/>
      </c>
      <c r="L20" s="22" t="str">
        <f t="array" ref="L20">IFERROR(INDEX(商品资料表!$C$1:$K$36,SMALL(IF(商品资料表!$C$1:$C$36=库存查询!$L$4,ROW(商品资料表!$C$1:$C$36)),ROW(14:14)),COLUMN(B:B)),"")</f>
        <v/>
      </c>
      <c r="M20" s="23" t="str">
        <f t="array" ref="M20">IFERROR(INDEX(商品资料表!$C$1:$K$36,SMALL(IF(商品资料表!$C$1:$C$36=库存查询!$L$4,ROW(商品资料表!$C$1:$C$36)),ROW(14:14)),COLUMN(C:C)),"")</f>
        <v/>
      </c>
      <c r="N20" s="19" t="str">
        <f t="array" ref="N20">IFERROR(INDEX(商品资料表!$C$1:$K$36,SMALL(IF(商品资料表!$C$1:$C$36=库存查询!$L$4,ROW(商品资料表!$C$1:$C$36)),ROW(14:14)),COLUMN(D:D)),"")</f>
        <v/>
      </c>
      <c r="O20" s="23" t="str">
        <f t="array" ref="O20">IFERROR(INDEX(商品资料表!$C$1:$K$36,SMALL(IF(商品资料表!$C$1:$C$36=库存查询!$L$4,ROW(商品资料表!$C$1:$C$36)),ROW(14:14)),COLUMN(E:E)),"")</f>
        <v/>
      </c>
      <c r="P20" s="19" t="str">
        <f t="array" ref="P20">IFERROR(INDEX(商品资料表!$C$1:$K$36,SMALL(IF(商品资料表!$C$1:$C$36=库存查询!$L$4,ROW(商品资料表!$C$1:$C$36)),ROW(14:14)),COLUMN(F:F)),"")</f>
        <v/>
      </c>
      <c r="Q20" s="19" t="str">
        <f t="array" ref="Q20">IFERROR(INDEX(商品资料表!$C$1:$K$36,SMALL(IF(商品资料表!$C$1:$C$36=库存查询!$L$4,ROW(商品资料表!$C$1:$C$36)),ROW(14:14)),COLUMN(G:G)),"")</f>
        <v/>
      </c>
      <c r="R20" s="19" t="str">
        <f t="array" ref="R20">IFERROR(INDEX(商品资料表!$C$1:$K$36,SMALL(IF(商品资料表!$C$1:$C$36=库存查询!$L$4,ROW(商品资料表!$C$1:$C$36)),ROW(14:14)),COLUMN(H:H)),"")</f>
        <v/>
      </c>
      <c r="S20" s="50" t="str">
        <f t="array" ref="S20">IFERROR(INDEX(商品资料表!$C$1:$K$36,SMALL(IF(商品资料表!$C$1:$C$36=库存查询!$L$4,ROW(商品资料表!$C$1:$C$36)),ROW(14:14)),COLUMN(I:I)),"")</f>
        <v/>
      </c>
      <c r="T20" s="21"/>
    </row>
    <row r="21" spans="3:20" x14ac:dyDescent="0.2">
      <c r="C21" s="20"/>
      <c r="D21" s="49" t="str">
        <f t="array" aca="1" ref="D2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15)))&amp;"","")</f>
        <v/>
      </c>
      <c r="E21" s="19" t="str">
        <f ca="1">IF(D21="","",IFERROR(SUMIFS(商品出入库表!G:G,商品出入库表!C:C,库存查询!D21,商品出入库表!E:E,库存查询!$F$6,商品出入库表!J:J,"&lt;"&amp;(库存查询!$E$4&amp;TEXT(库存查询!$G$4,"00"))*1)-SUMIFS(商品出入库表!G:G,商品出入库表!C:C,库存查询!D21,商品出入库表!E:E,库存查询!$G$6,商品出入库表!J:J,"&lt;"&amp;(库存查询!$E$4&amp;TEXT(库存查询!$G$4,"00"))*1),""))</f>
        <v/>
      </c>
      <c r="F21" s="19" t="str">
        <f ca="1">IF(D21="","",SUMIFS(商品出入库表!G:G,商品出入库表!C:C,库存查询!D21,商品出入库表!H:H,库存查询!$E$4,商品出入库表!I:I,库存查询!$G$4,商品出入库表!E:E,库存查询!$F$6))</f>
        <v/>
      </c>
      <c r="G21" s="19" t="str">
        <f ca="1">IF(D21="","",SUMIFS(商品出入库表!G:G,商品出入库表!C:C,库存查询!D21,商品出入库表!H:H,库存查询!$E$4,商品出入库表!I:I,库存查询!$G$4,商品出入库表!E:E,库存查询!$G$6))</f>
        <v/>
      </c>
      <c r="H21" s="50" t="str">
        <f t="shared" ca="1" si="1"/>
        <v/>
      </c>
      <c r="I21" s="21"/>
      <c r="K21" s="49" t="str">
        <f t="array" ref="K21">IFERROR(INDEX(商品资料表!$C$1:$K$36,SMALL(IF(商品资料表!$C$1:$C$36=库存查询!$L$4,ROW(商品资料表!$C$1:$C$36)),ROW(15:15)),COLUMN(A:A)),"")</f>
        <v/>
      </c>
      <c r="L21" s="22" t="str">
        <f t="array" ref="L21">IFERROR(INDEX(商品资料表!$C$1:$K$36,SMALL(IF(商品资料表!$C$1:$C$36=库存查询!$L$4,ROW(商品资料表!$C$1:$C$36)),ROW(15:15)),COLUMN(B:B)),"")</f>
        <v/>
      </c>
      <c r="M21" s="23" t="str">
        <f t="array" ref="M21">IFERROR(INDEX(商品资料表!$C$1:$K$36,SMALL(IF(商品资料表!$C$1:$C$36=库存查询!$L$4,ROW(商品资料表!$C$1:$C$36)),ROW(15:15)),COLUMN(C:C)),"")</f>
        <v/>
      </c>
      <c r="N21" s="19" t="str">
        <f t="array" ref="N21">IFERROR(INDEX(商品资料表!$C$1:$K$36,SMALL(IF(商品资料表!$C$1:$C$36=库存查询!$L$4,ROW(商品资料表!$C$1:$C$36)),ROW(15:15)),COLUMN(D:D)),"")</f>
        <v/>
      </c>
      <c r="O21" s="23" t="str">
        <f t="array" ref="O21">IFERROR(INDEX(商品资料表!$C$1:$K$36,SMALL(IF(商品资料表!$C$1:$C$36=库存查询!$L$4,ROW(商品资料表!$C$1:$C$36)),ROW(15:15)),COLUMN(E:E)),"")</f>
        <v/>
      </c>
      <c r="P21" s="19" t="str">
        <f t="array" ref="P21">IFERROR(INDEX(商品资料表!$C$1:$K$36,SMALL(IF(商品资料表!$C$1:$C$36=库存查询!$L$4,ROW(商品资料表!$C$1:$C$36)),ROW(15:15)),COLUMN(F:F)),"")</f>
        <v/>
      </c>
      <c r="Q21" s="19" t="str">
        <f t="array" ref="Q21">IFERROR(INDEX(商品资料表!$C$1:$K$36,SMALL(IF(商品资料表!$C$1:$C$36=库存查询!$L$4,ROW(商品资料表!$C$1:$C$36)),ROW(15:15)),COLUMN(G:G)),"")</f>
        <v/>
      </c>
      <c r="R21" s="19" t="str">
        <f t="array" ref="R21">IFERROR(INDEX(商品资料表!$C$1:$K$36,SMALL(IF(商品资料表!$C$1:$C$36=库存查询!$L$4,ROW(商品资料表!$C$1:$C$36)),ROW(15:15)),COLUMN(H:H)),"")</f>
        <v/>
      </c>
      <c r="S21" s="50" t="str">
        <f t="array" ref="S21">IFERROR(INDEX(商品资料表!$C$1:$K$36,SMALL(IF(商品资料表!$C$1:$C$36=库存查询!$L$4,ROW(商品资料表!$C$1:$C$36)),ROW(15:15)),COLUMN(I:I)),"")</f>
        <v/>
      </c>
      <c r="T21" s="21"/>
    </row>
    <row r="22" spans="3:20" x14ac:dyDescent="0.2">
      <c r="C22" s="20"/>
      <c r="D22" s="49" t="str">
        <f t="array" aca="1" ref="D2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16)))&amp;"","")</f>
        <v/>
      </c>
      <c r="E22" s="19" t="str">
        <f ca="1">IF(D22="","",IFERROR(SUMIFS(商品出入库表!G:G,商品出入库表!C:C,库存查询!D22,商品出入库表!E:E,库存查询!$F$6,商品出入库表!J:J,"&lt;"&amp;(库存查询!$E$4&amp;TEXT(库存查询!$G$4,"00"))*1)-SUMIFS(商品出入库表!G:G,商品出入库表!C:C,库存查询!D22,商品出入库表!E:E,库存查询!$G$6,商品出入库表!J:J,"&lt;"&amp;(库存查询!$E$4&amp;TEXT(库存查询!$G$4,"00"))*1),""))</f>
        <v/>
      </c>
      <c r="F22" s="19" t="str">
        <f ca="1">IF(D22="","",SUMIFS(商品出入库表!G:G,商品出入库表!C:C,库存查询!D22,商品出入库表!H:H,库存查询!$E$4,商品出入库表!I:I,库存查询!$G$4,商品出入库表!E:E,库存查询!$F$6))</f>
        <v/>
      </c>
      <c r="G22" s="19" t="str">
        <f ca="1">IF(D22="","",SUMIFS(商品出入库表!G:G,商品出入库表!C:C,库存查询!D22,商品出入库表!H:H,库存查询!$E$4,商品出入库表!I:I,库存查询!$G$4,商品出入库表!E:E,库存查询!$G$6))</f>
        <v/>
      </c>
      <c r="H22" s="50" t="str">
        <f t="shared" ca="1" si="1"/>
        <v/>
      </c>
      <c r="I22" s="21"/>
      <c r="K22" s="49" t="str">
        <f t="array" ref="K22">IFERROR(INDEX(商品资料表!$C$1:$K$36,SMALL(IF(商品资料表!$C$1:$C$36=库存查询!$L$4,ROW(商品资料表!$C$1:$C$36)),ROW(16:16)),COLUMN(A:A)),"")</f>
        <v/>
      </c>
      <c r="L22" s="22" t="str">
        <f t="array" ref="L22">IFERROR(INDEX(商品资料表!$C$1:$K$36,SMALL(IF(商品资料表!$C$1:$C$36=库存查询!$L$4,ROW(商品资料表!$C$1:$C$36)),ROW(16:16)),COLUMN(B:B)),"")</f>
        <v/>
      </c>
      <c r="M22" s="23" t="str">
        <f t="array" ref="M22">IFERROR(INDEX(商品资料表!$C$1:$K$36,SMALL(IF(商品资料表!$C$1:$C$36=库存查询!$L$4,ROW(商品资料表!$C$1:$C$36)),ROW(16:16)),COLUMN(C:C)),"")</f>
        <v/>
      </c>
      <c r="N22" s="19" t="str">
        <f t="array" ref="N22">IFERROR(INDEX(商品资料表!$C$1:$K$36,SMALL(IF(商品资料表!$C$1:$C$36=库存查询!$L$4,ROW(商品资料表!$C$1:$C$36)),ROW(16:16)),COLUMN(D:D)),"")</f>
        <v/>
      </c>
      <c r="O22" s="23" t="str">
        <f t="array" ref="O22">IFERROR(INDEX(商品资料表!$C$1:$K$36,SMALL(IF(商品资料表!$C$1:$C$36=库存查询!$L$4,ROW(商品资料表!$C$1:$C$36)),ROW(16:16)),COLUMN(E:E)),"")</f>
        <v/>
      </c>
      <c r="P22" s="19" t="str">
        <f t="array" ref="P22">IFERROR(INDEX(商品资料表!$C$1:$K$36,SMALL(IF(商品资料表!$C$1:$C$36=库存查询!$L$4,ROW(商品资料表!$C$1:$C$36)),ROW(16:16)),COLUMN(F:F)),"")</f>
        <v/>
      </c>
      <c r="Q22" s="19" t="str">
        <f t="array" ref="Q22">IFERROR(INDEX(商品资料表!$C$1:$K$36,SMALL(IF(商品资料表!$C$1:$C$36=库存查询!$L$4,ROW(商品资料表!$C$1:$C$36)),ROW(16:16)),COLUMN(G:G)),"")</f>
        <v/>
      </c>
      <c r="R22" s="19" t="str">
        <f t="array" ref="R22">IFERROR(INDEX(商品资料表!$C$1:$K$36,SMALL(IF(商品资料表!$C$1:$C$36=库存查询!$L$4,ROW(商品资料表!$C$1:$C$36)),ROW(16:16)),COLUMN(H:H)),"")</f>
        <v/>
      </c>
      <c r="S22" s="50" t="str">
        <f t="array" ref="S22">IFERROR(INDEX(商品资料表!$C$1:$K$36,SMALL(IF(商品资料表!$C$1:$C$36=库存查询!$L$4,ROW(商品资料表!$C$1:$C$36)),ROW(16:16)),COLUMN(I:I)),"")</f>
        <v/>
      </c>
      <c r="T22" s="21"/>
    </row>
    <row r="23" spans="3:20" x14ac:dyDescent="0.2">
      <c r="C23" s="20"/>
      <c r="D23" s="49" t="str">
        <f t="array" aca="1" ref="D2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17)))&amp;"","")</f>
        <v/>
      </c>
      <c r="E23" s="19" t="str">
        <f ca="1">IF(D23="","",IFERROR(SUMIFS(商品出入库表!G:G,商品出入库表!C:C,库存查询!D23,商品出入库表!E:E,库存查询!$F$6,商品出入库表!J:J,"&lt;"&amp;(库存查询!$E$4&amp;TEXT(库存查询!$G$4,"00"))*1)-SUMIFS(商品出入库表!G:G,商品出入库表!C:C,库存查询!D23,商品出入库表!E:E,库存查询!$G$6,商品出入库表!J:J,"&lt;"&amp;(库存查询!$E$4&amp;TEXT(库存查询!$G$4,"00"))*1),""))</f>
        <v/>
      </c>
      <c r="F23" s="19" t="str">
        <f ca="1">IF(D23="","",SUMIFS(商品出入库表!G:G,商品出入库表!C:C,库存查询!D23,商品出入库表!H:H,库存查询!$E$4,商品出入库表!I:I,库存查询!$G$4,商品出入库表!E:E,库存查询!$F$6))</f>
        <v/>
      </c>
      <c r="G23" s="19" t="str">
        <f ca="1">IF(D23="","",SUMIFS(商品出入库表!G:G,商品出入库表!C:C,库存查询!D23,商品出入库表!H:H,库存查询!$E$4,商品出入库表!I:I,库存查询!$G$4,商品出入库表!E:E,库存查询!$G$6))</f>
        <v/>
      </c>
      <c r="H23" s="50" t="str">
        <f t="shared" ca="1" si="1"/>
        <v/>
      </c>
      <c r="I23" s="21"/>
      <c r="K23" s="49" t="str">
        <f t="array" ref="K23">IFERROR(INDEX(商品资料表!$C$1:$K$36,SMALL(IF(商品资料表!$C$1:$C$36=库存查询!$L$4,ROW(商品资料表!$C$1:$C$36)),ROW(17:17)),COLUMN(A:A)),"")</f>
        <v/>
      </c>
      <c r="L23" s="22" t="str">
        <f t="array" ref="L23">IFERROR(INDEX(商品资料表!$C$1:$K$36,SMALL(IF(商品资料表!$C$1:$C$36=库存查询!$L$4,ROW(商品资料表!$C$1:$C$36)),ROW(17:17)),COLUMN(B:B)),"")</f>
        <v/>
      </c>
      <c r="M23" s="23" t="str">
        <f t="array" ref="M23">IFERROR(INDEX(商品资料表!$C$1:$K$36,SMALL(IF(商品资料表!$C$1:$C$36=库存查询!$L$4,ROW(商品资料表!$C$1:$C$36)),ROW(17:17)),COLUMN(C:C)),"")</f>
        <v/>
      </c>
      <c r="N23" s="19" t="str">
        <f t="array" ref="N23">IFERROR(INDEX(商品资料表!$C$1:$K$36,SMALL(IF(商品资料表!$C$1:$C$36=库存查询!$L$4,ROW(商品资料表!$C$1:$C$36)),ROW(17:17)),COLUMN(D:D)),"")</f>
        <v/>
      </c>
      <c r="O23" s="23" t="str">
        <f t="array" ref="O23">IFERROR(INDEX(商品资料表!$C$1:$K$36,SMALL(IF(商品资料表!$C$1:$C$36=库存查询!$L$4,ROW(商品资料表!$C$1:$C$36)),ROW(17:17)),COLUMN(E:E)),"")</f>
        <v/>
      </c>
      <c r="P23" s="19" t="str">
        <f t="array" ref="P23">IFERROR(INDEX(商品资料表!$C$1:$K$36,SMALL(IF(商品资料表!$C$1:$C$36=库存查询!$L$4,ROW(商品资料表!$C$1:$C$36)),ROW(17:17)),COLUMN(F:F)),"")</f>
        <v/>
      </c>
      <c r="Q23" s="19" t="str">
        <f t="array" ref="Q23">IFERROR(INDEX(商品资料表!$C$1:$K$36,SMALL(IF(商品资料表!$C$1:$C$36=库存查询!$L$4,ROW(商品资料表!$C$1:$C$36)),ROW(17:17)),COLUMN(G:G)),"")</f>
        <v/>
      </c>
      <c r="R23" s="19" t="str">
        <f t="array" ref="R23">IFERROR(INDEX(商品资料表!$C$1:$K$36,SMALL(IF(商品资料表!$C$1:$C$36=库存查询!$L$4,ROW(商品资料表!$C$1:$C$36)),ROW(17:17)),COLUMN(H:H)),"")</f>
        <v/>
      </c>
      <c r="S23" s="50" t="str">
        <f t="array" ref="S23">IFERROR(INDEX(商品资料表!$C$1:$K$36,SMALL(IF(商品资料表!$C$1:$C$36=库存查询!$L$4,ROW(商品资料表!$C$1:$C$36)),ROW(17:17)),COLUMN(I:I)),"")</f>
        <v/>
      </c>
      <c r="T23" s="21"/>
    </row>
    <row r="24" spans="3:20" x14ac:dyDescent="0.2">
      <c r="C24" s="20"/>
      <c r="D24" s="49" t="str">
        <f t="array" aca="1" ref="D2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18)))&amp;"","")</f>
        <v/>
      </c>
      <c r="E24" s="19" t="str">
        <f ca="1">IF(D24="","",IFERROR(SUMIFS(商品出入库表!G:G,商品出入库表!C:C,库存查询!D24,商品出入库表!E:E,库存查询!$F$6,商品出入库表!J:J,"&lt;"&amp;(库存查询!$E$4&amp;TEXT(库存查询!$G$4,"00"))*1)-SUMIFS(商品出入库表!G:G,商品出入库表!C:C,库存查询!D24,商品出入库表!E:E,库存查询!$G$6,商品出入库表!J:J,"&lt;"&amp;(库存查询!$E$4&amp;TEXT(库存查询!$G$4,"00"))*1),""))</f>
        <v/>
      </c>
      <c r="F24" s="19" t="str">
        <f ca="1">IF(D24="","",SUMIFS(商品出入库表!G:G,商品出入库表!C:C,库存查询!D24,商品出入库表!H:H,库存查询!$E$4,商品出入库表!I:I,库存查询!$G$4,商品出入库表!E:E,库存查询!$F$6))</f>
        <v/>
      </c>
      <c r="G24" s="19" t="str">
        <f ca="1">IF(D24="","",SUMIFS(商品出入库表!G:G,商品出入库表!C:C,库存查询!D24,商品出入库表!H:H,库存查询!$E$4,商品出入库表!I:I,库存查询!$G$4,商品出入库表!E:E,库存查询!$G$6))</f>
        <v/>
      </c>
      <c r="H24" s="50" t="str">
        <f t="shared" ca="1" si="1"/>
        <v/>
      </c>
      <c r="I24" s="21"/>
      <c r="K24" s="49" t="str">
        <f t="array" ref="K24">IFERROR(INDEX(商品资料表!$C$1:$K$36,SMALL(IF(商品资料表!$C$1:$C$36=库存查询!$L$4,ROW(商品资料表!$C$1:$C$36)),ROW(18:18)),COLUMN(A:A)),"")</f>
        <v/>
      </c>
      <c r="L24" s="22" t="str">
        <f t="array" ref="L24">IFERROR(INDEX(商品资料表!$C$1:$K$36,SMALL(IF(商品资料表!$C$1:$C$36=库存查询!$L$4,ROW(商品资料表!$C$1:$C$36)),ROW(18:18)),COLUMN(B:B)),"")</f>
        <v/>
      </c>
      <c r="M24" s="23" t="str">
        <f t="array" ref="M24">IFERROR(INDEX(商品资料表!$C$1:$K$36,SMALL(IF(商品资料表!$C$1:$C$36=库存查询!$L$4,ROW(商品资料表!$C$1:$C$36)),ROW(18:18)),COLUMN(C:C)),"")</f>
        <v/>
      </c>
      <c r="N24" s="19" t="str">
        <f t="array" ref="N24">IFERROR(INDEX(商品资料表!$C$1:$K$36,SMALL(IF(商品资料表!$C$1:$C$36=库存查询!$L$4,ROW(商品资料表!$C$1:$C$36)),ROW(18:18)),COLUMN(D:D)),"")</f>
        <v/>
      </c>
      <c r="O24" s="23" t="str">
        <f t="array" ref="O24">IFERROR(INDEX(商品资料表!$C$1:$K$36,SMALL(IF(商品资料表!$C$1:$C$36=库存查询!$L$4,ROW(商品资料表!$C$1:$C$36)),ROW(18:18)),COLUMN(E:E)),"")</f>
        <v/>
      </c>
      <c r="P24" s="19" t="str">
        <f t="array" ref="P24">IFERROR(INDEX(商品资料表!$C$1:$K$36,SMALL(IF(商品资料表!$C$1:$C$36=库存查询!$L$4,ROW(商品资料表!$C$1:$C$36)),ROW(18:18)),COLUMN(F:F)),"")</f>
        <v/>
      </c>
      <c r="Q24" s="19" t="str">
        <f t="array" ref="Q24">IFERROR(INDEX(商品资料表!$C$1:$K$36,SMALL(IF(商品资料表!$C$1:$C$36=库存查询!$L$4,ROW(商品资料表!$C$1:$C$36)),ROW(18:18)),COLUMN(G:G)),"")</f>
        <v/>
      </c>
      <c r="R24" s="19" t="str">
        <f t="array" ref="R24">IFERROR(INDEX(商品资料表!$C$1:$K$36,SMALL(IF(商品资料表!$C$1:$C$36=库存查询!$L$4,ROW(商品资料表!$C$1:$C$36)),ROW(18:18)),COLUMN(H:H)),"")</f>
        <v/>
      </c>
      <c r="S24" s="50" t="str">
        <f t="array" ref="S24">IFERROR(INDEX(商品资料表!$C$1:$K$36,SMALL(IF(商品资料表!$C$1:$C$36=库存查询!$L$4,ROW(商品资料表!$C$1:$C$36)),ROW(18:18)),COLUMN(I:I)),"")</f>
        <v/>
      </c>
      <c r="T24" s="21"/>
    </row>
    <row r="25" spans="3:20" x14ac:dyDescent="0.2">
      <c r="C25" s="20"/>
      <c r="D25" s="49" t="str">
        <f t="array" aca="1" ref="D2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19)))&amp;"","")</f>
        <v/>
      </c>
      <c r="E25" s="19" t="str">
        <f ca="1">IF(D25="","",IFERROR(SUMIFS(商品出入库表!G:G,商品出入库表!C:C,库存查询!D25,商品出入库表!E:E,库存查询!$F$6,商品出入库表!J:J,"&lt;"&amp;(库存查询!$E$4&amp;TEXT(库存查询!$G$4,"00"))*1)-SUMIFS(商品出入库表!G:G,商品出入库表!C:C,库存查询!D25,商品出入库表!E:E,库存查询!$G$6,商品出入库表!J:J,"&lt;"&amp;(库存查询!$E$4&amp;TEXT(库存查询!$G$4,"00"))*1),""))</f>
        <v/>
      </c>
      <c r="F25" s="19" t="str">
        <f ca="1">IF(D25="","",SUMIFS(商品出入库表!G:G,商品出入库表!C:C,库存查询!D25,商品出入库表!H:H,库存查询!$E$4,商品出入库表!I:I,库存查询!$G$4,商品出入库表!E:E,库存查询!$F$6))</f>
        <v/>
      </c>
      <c r="G25" s="19" t="str">
        <f ca="1">IF(D25="","",SUMIFS(商品出入库表!G:G,商品出入库表!C:C,库存查询!D25,商品出入库表!H:H,库存查询!$E$4,商品出入库表!I:I,库存查询!$G$4,商品出入库表!E:E,库存查询!$G$6))</f>
        <v/>
      </c>
      <c r="H25" s="50" t="str">
        <f t="shared" ca="1" si="1"/>
        <v/>
      </c>
      <c r="I25" s="21"/>
      <c r="K25" s="49" t="str">
        <f t="array" ref="K25">IFERROR(INDEX(商品资料表!$C$1:$K$36,SMALL(IF(商品资料表!$C$1:$C$36=库存查询!$L$4,ROW(商品资料表!$C$1:$C$36)),ROW(19:19)),COLUMN(A:A)),"")</f>
        <v/>
      </c>
      <c r="L25" s="22" t="str">
        <f t="array" ref="L25">IFERROR(INDEX(商品资料表!$C$1:$K$36,SMALL(IF(商品资料表!$C$1:$C$36=库存查询!$L$4,ROW(商品资料表!$C$1:$C$36)),ROW(19:19)),COLUMN(B:B)),"")</f>
        <v/>
      </c>
      <c r="M25" s="23" t="str">
        <f t="array" ref="M25">IFERROR(INDEX(商品资料表!$C$1:$K$36,SMALL(IF(商品资料表!$C$1:$C$36=库存查询!$L$4,ROW(商品资料表!$C$1:$C$36)),ROW(19:19)),COLUMN(C:C)),"")</f>
        <v/>
      </c>
      <c r="N25" s="19" t="str">
        <f t="array" ref="N25">IFERROR(INDEX(商品资料表!$C$1:$K$36,SMALL(IF(商品资料表!$C$1:$C$36=库存查询!$L$4,ROW(商品资料表!$C$1:$C$36)),ROW(19:19)),COLUMN(D:D)),"")</f>
        <v/>
      </c>
      <c r="O25" s="23" t="str">
        <f t="array" ref="O25">IFERROR(INDEX(商品资料表!$C$1:$K$36,SMALL(IF(商品资料表!$C$1:$C$36=库存查询!$L$4,ROW(商品资料表!$C$1:$C$36)),ROW(19:19)),COLUMN(E:E)),"")</f>
        <v/>
      </c>
      <c r="P25" s="19" t="str">
        <f t="array" ref="P25">IFERROR(INDEX(商品资料表!$C$1:$K$36,SMALL(IF(商品资料表!$C$1:$C$36=库存查询!$L$4,ROW(商品资料表!$C$1:$C$36)),ROW(19:19)),COLUMN(F:F)),"")</f>
        <v/>
      </c>
      <c r="Q25" s="19" t="str">
        <f t="array" ref="Q25">IFERROR(INDEX(商品资料表!$C$1:$K$36,SMALL(IF(商品资料表!$C$1:$C$36=库存查询!$L$4,ROW(商品资料表!$C$1:$C$36)),ROW(19:19)),COLUMN(G:G)),"")</f>
        <v/>
      </c>
      <c r="R25" s="19" t="str">
        <f t="array" ref="R25">IFERROR(INDEX(商品资料表!$C$1:$K$36,SMALL(IF(商品资料表!$C$1:$C$36=库存查询!$L$4,ROW(商品资料表!$C$1:$C$36)),ROW(19:19)),COLUMN(H:H)),"")</f>
        <v/>
      </c>
      <c r="S25" s="50" t="str">
        <f t="array" ref="S25">IFERROR(INDEX(商品资料表!$C$1:$K$36,SMALL(IF(商品资料表!$C$1:$C$36=库存查询!$L$4,ROW(商品资料表!$C$1:$C$36)),ROW(19:19)),COLUMN(I:I)),"")</f>
        <v/>
      </c>
      <c r="T25" s="21"/>
    </row>
    <row r="26" spans="3:20" x14ac:dyDescent="0.2">
      <c r="C26" s="20"/>
      <c r="D26" s="49" t="str">
        <f t="array" aca="1" ref="D2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20)))&amp;"","")</f>
        <v/>
      </c>
      <c r="E26" s="19" t="str">
        <f ca="1">IF(D26="","",IFERROR(SUMIFS(商品出入库表!G:G,商品出入库表!C:C,库存查询!D26,商品出入库表!E:E,库存查询!$F$6,商品出入库表!J:J,"&lt;"&amp;(库存查询!$E$4&amp;TEXT(库存查询!$G$4,"00"))*1)-SUMIFS(商品出入库表!G:G,商品出入库表!C:C,库存查询!D26,商品出入库表!E:E,库存查询!$G$6,商品出入库表!J:J,"&lt;"&amp;(库存查询!$E$4&amp;TEXT(库存查询!$G$4,"00"))*1),""))</f>
        <v/>
      </c>
      <c r="F26" s="19" t="str">
        <f ca="1">IF(D26="","",SUMIFS(商品出入库表!G:G,商品出入库表!C:C,库存查询!D26,商品出入库表!H:H,库存查询!$E$4,商品出入库表!I:I,库存查询!$G$4,商品出入库表!E:E,库存查询!$F$6))</f>
        <v/>
      </c>
      <c r="G26" s="19" t="str">
        <f ca="1">IF(D26="","",SUMIFS(商品出入库表!G:G,商品出入库表!C:C,库存查询!D26,商品出入库表!H:H,库存查询!$E$4,商品出入库表!I:I,库存查询!$G$4,商品出入库表!E:E,库存查询!$G$6))</f>
        <v/>
      </c>
      <c r="H26" s="50" t="str">
        <f t="shared" ca="1" si="1"/>
        <v/>
      </c>
      <c r="I26" s="21"/>
      <c r="K26" s="49" t="str">
        <f t="array" ref="K26">IFERROR(INDEX(商品资料表!$C$1:$K$36,SMALL(IF(商品资料表!$C$1:$C$36=库存查询!$L$4,ROW(商品资料表!$C$1:$C$36)),ROW(20:20)),COLUMN(A:A)),"")</f>
        <v/>
      </c>
      <c r="L26" s="22" t="str">
        <f t="array" ref="L26">IFERROR(INDEX(商品资料表!$C$1:$K$36,SMALL(IF(商品资料表!$C$1:$C$36=库存查询!$L$4,ROW(商品资料表!$C$1:$C$36)),ROW(20:20)),COLUMN(B:B)),"")</f>
        <v/>
      </c>
      <c r="M26" s="23" t="str">
        <f t="array" ref="M26">IFERROR(INDEX(商品资料表!$C$1:$K$36,SMALL(IF(商品资料表!$C$1:$C$36=库存查询!$L$4,ROW(商品资料表!$C$1:$C$36)),ROW(20:20)),COLUMN(C:C)),"")</f>
        <v/>
      </c>
      <c r="N26" s="19" t="str">
        <f t="array" ref="N26">IFERROR(INDEX(商品资料表!$C$1:$K$36,SMALL(IF(商品资料表!$C$1:$C$36=库存查询!$L$4,ROW(商品资料表!$C$1:$C$36)),ROW(20:20)),COLUMN(D:D)),"")</f>
        <v/>
      </c>
      <c r="O26" s="23" t="str">
        <f t="array" ref="O26">IFERROR(INDEX(商品资料表!$C$1:$K$36,SMALL(IF(商品资料表!$C$1:$C$36=库存查询!$L$4,ROW(商品资料表!$C$1:$C$36)),ROW(20:20)),COLUMN(E:E)),"")</f>
        <v/>
      </c>
      <c r="P26" s="19" t="str">
        <f t="array" ref="P26">IFERROR(INDEX(商品资料表!$C$1:$K$36,SMALL(IF(商品资料表!$C$1:$C$36=库存查询!$L$4,ROW(商品资料表!$C$1:$C$36)),ROW(20:20)),COLUMN(F:F)),"")</f>
        <v/>
      </c>
      <c r="Q26" s="19" t="str">
        <f t="array" ref="Q26">IFERROR(INDEX(商品资料表!$C$1:$K$36,SMALL(IF(商品资料表!$C$1:$C$36=库存查询!$L$4,ROW(商品资料表!$C$1:$C$36)),ROW(20:20)),COLUMN(G:G)),"")</f>
        <v/>
      </c>
      <c r="R26" s="19" t="str">
        <f t="array" ref="R26">IFERROR(INDEX(商品资料表!$C$1:$K$36,SMALL(IF(商品资料表!$C$1:$C$36=库存查询!$L$4,ROW(商品资料表!$C$1:$C$36)),ROW(20:20)),COLUMN(H:H)),"")</f>
        <v/>
      </c>
      <c r="S26" s="50" t="str">
        <f t="array" ref="S26">IFERROR(INDEX(商品资料表!$C$1:$K$36,SMALL(IF(商品资料表!$C$1:$C$36=库存查询!$L$4,ROW(商品资料表!$C$1:$C$36)),ROW(20:20)),COLUMN(I:I)),"")</f>
        <v/>
      </c>
      <c r="T26" s="21"/>
    </row>
    <row r="27" spans="3:20" x14ac:dyDescent="0.2">
      <c r="C27" s="20"/>
      <c r="D27" s="49" t="str">
        <f t="array" aca="1" ref="D2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21)))&amp;"","")</f>
        <v/>
      </c>
      <c r="E27" s="19" t="str">
        <f ca="1">IF(D27="","",IFERROR(SUMIFS(商品出入库表!G:G,商品出入库表!C:C,库存查询!D27,商品出入库表!E:E,库存查询!$F$6,商品出入库表!J:J,"&lt;"&amp;(库存查询!$E$4&amp;TEXT(库存查询!$G$4,"00"))*1)-SUMIFS(商品出入库表!G:G,商品出入库表!C:C,库存查询!D27,商品出入库表!E:E,库存查询!$G$6,商品出入库表!J:J,"&lt;"&amp;(库存查询!$E$4&amp;TEXT(库存查询!$G$4,"00"))*1),""))</f>
        <v/>
      </c>
      <c r="F27" s="19" t="str">
        <f ca="1">IF(D27="","",SUMIFS(商品出入库表!G:G,商品出入库表!C:C,库存查询!D27,商品出入库表!H:H,库存查询!$E$4,商品出入库表!I:I,库存查询!$G$4,商品出入库表!E:E,库存查询!$F$6))</f>
        <v/>
      </c>
      <c r="G27" s="19" t="str">
        <f ca="1">IF(D27="","",SUMIFS(商品出入库表!G:G,商品出入库表!C:C,库存查询!D27,商品出入库表!H:H,库存查询!$E$4,商品出入库表!I:I,库存查询!$G$4,商品出入库表!E:E,库存查询!$G$6))</f>
        <v/>
      </c>
      <c r="H27" s="50" t="str">
        <f t="shared" ca="1" si="1"/>
        <v/>
      </c>
      <c r="I27" s="21"/>
      <c r="K27" s="49" t="str">
        <f t="array" ref="K27">IFERROR(INDEX(商品资料表!$C$1:$K$36,SMALL(IF(商品资料表!$C$1:$C$36=库存查询!$L$4,ROW(商品资料表!$C$1:$C$36)),ROW(21:21)),COLUMN(A:A)),"")</f>
        <v/>
      </c>
      <c r="L27" s="22" t="str">
        <f t="array" ref="L27">IFERROR(INDEX(商品资料表!$C$1:$K$36,SMALL(IF(商品资料表!$C$1:$C$36=库存查询!$L$4,ROW(商品资料表!$C$1:$C$36)),ROW(21:21)),COLUMN(B:B)),"")</f>
        <v/>
      </c>
      <c r="M27" s="23" t="str">
        <f t="array" ref="M27">IFERROR(INDEX(商品资料表!$C$1:$K$36,SMALL(IF(商品资料表!$C$1:$C$36=库存查询!$L$4,ROW(商品资料表!$C$1:$C$36)),ROW(21:21)),COLUMN(C:C)),"")</f>
        <v/>
      </c>
      <c r="N27" s="19" t="str">
        <f t="array" ref="N27">IFERROR(INDEX(商品资料表!$C$1:$K$36,SMALL(IF(商品资料表!$C$1:$C$36=库存查询!$L$4,ROW(商品资料表!$C$1:$C$36)),ROW(21:21)),COLUMN(D:D)),"")</f>
        <v/>
      </c>
      <c r="O27" s="23" t="str">
        <f t="array" ref="O27">IFERROR(INDEX(商品资料表!$C$1:$K$36,SMALL(IF(商品资料表!$C$1:$C$36=库存查询!$L$4,ROW(商品资料表!$C$1:$C$36)),ROW(21:21)),COLUMN(E:E)),"")</f>
        <v/>
      </c>
      <c r="P27" s="19" t="str">
        <f t="array" ref="P27">IFERROR(INDEX(商品资料表!$C$1:$K$36,SMALL(IF(商品资料表!$C$1:$C$36=库存查询!$L$4,ROW(商品资料表!$C$1:$C$36)),ROW(21:21)),COLUMN(F:F)),"")</f>
        <v/>
      </c>
      <c r="Q27" s="19" t="str">
        <f t="array" ref="Q27">IFERROR(INDEX(商品资料表!$C$1:$K$36,SMALL(IF(商品资料表!$C$1:$C$36=库存查询!$L$4,ROW(商品资料表!$C$1:$C$36)),ROW(21:21)),COLUMN(G:G)),"")</f>
        <v/>
      </c>
      <c r="R27" s="19" t="str">
        <f t="array" ref="R27">IFERROR(INDEX(商品资料表!$C$1:$K$36,SMALL(IF(商品资料表!$C$1:$C$36=库存查询!$L$4,ROW(商品资料表!$C$1:$C$36)),ROW(21:21)),COLUMN(H:H)),"")</f>
        <v/>
      </c>
      <c r="S27" s="50" t="str">
        <f t="array" ref="S27">IFERROR(INDEX(商品资料表!$C$1:$K$36,SMALL(IF(商品资料表!$C$1:$C$36=库存查询!$L$4,ROW(商品资料表!$C$1:$C$36)),ROW(21:21)),COLUMN(I:I)),"")</f>
        <v/>
      </c>
      <c r="T27" s="21"/>
    </row>
    <row r="28" spans="3:20" x14ac:dyDescent="0.2">
      <c r="C28" s="20"/>
      <c r="D28" s="49" t="str">
        <f t="array" aca="1" ref="D2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22)))&amp;"","")</f>
        <v/>
      </c>
      <c r="E28" s="19" t="str">
        <f ca="1">IF(D28="","",IFERROR(SUMIFS(商品出入库表!G:G,商品出入库表!C:C,库存查询!D28,商品出入库表!E:E,库存查询!$F$6,商品出入库表!J:J,"&lt;"&amp;(库存查询!$E$4&amp;TEXT(库存查询!$G$4,"00"))*1)-SUMIFS(商品出入库表!G:G,商品出入库表!C:C,库存查询!D28,商品出入库表!E:E,库存查询!$G$6,商品出入库表!J:J,"&lt;"&amp;(库存查询!$E$4&amp;TEXT(库存查询!$G$4,"00"))*1),""))</f>
        <v/>
      </c>
      <c r="F28" s="19" t="str">
        <f ca="1">IF(D28="","",SUMIFS(商品出入库表!G:G,商品出入库表!C:C,库存查询!D28,商品出入库表!H:H,库存查询!$E$4,商品出入库表!I:I,库存查询!$G$4,商品出入库表!E:E,库存查询!$F$6))</f>
        <v/>
      </c>
      <c r="G28" s="19" t="str">
        <f ca="1">IF(D28="","",SUMIFS(商品出入库表!G:G,商品出入库表!C:C,库存查询!D28,商品出入库表!H:H,库存查询!$E$4,商品出入库表!I:I,库存查询!$G$4,商品出入库表!E:E,库存查询!$G$6))</f>
        <v/>
      </c>
      <c r="H28" s="50" t="str">
        <f t="shared" ca="1" si="1"/>
        <v/>
      </c>
      <c r="I28" s="21"/>
      <c r="K28" s="49" t="str">
        <f t="array" ref="K28">IFERROR(INDEX(商品资料表!$C$1:$K$36,SMALL(IF(商品资料表!$C$1:$C$36=库存查询!$L$4,ROW(商品资料表!$C$1:$C$36)),ROW(22:22)),COLUMN(A:A)),"")</f>
        <v/>
      </c>
      <c r="L28" s="22" t="str">
        <f t="array" ref="L28">IFERROR(INDEX(商品资料表!$C$1:$K$36,SMALL(IF(商品资料表!$C$1:$C$36=库存查询!$L$4,ROW(商品资料表!$C$1:$C$36)),ROW(22:22)),COLUMN(B:B)),"")</f>
        <v/>
      </c>
      <c r="M28" s="23" t="str">
        <f t="array" ref="M28">IFERROR(INDEX(商品资料表!$C$1:$K$36,SMALL(IF(商品资料表!$C$1:$C$36=库存查询!$L$4,ROW(商品资料表!$C$1:$C$36)),ROW(22:22)),COLUMN(C:C)),"")</f>
        <v/>
      </c>
      <c r="N28" s="19" t="str">
        <f t="array" ref="N28">IFERROR(INDEX(商品资料表!$C$1:$K$36,SMALL(IF(商品资料表!$C$1:$C$36=库存查询!$L$4,ROW(商品资料表!$C$1:$C$36)),ROW(22:22)),COLUMN(D:D)),"")</f>
        <v/>
      </c>
      <c r="O28" s="23" t="str">
        <f t="array" ref="O28">IFERROR(INDEX(商品资料表!$C$1:$K$36,SMALL(IF(商品资料表!$C$1:$C$36=库存查询!$L$4,ROW(商品资料表!$C$1:$C$36)),ROW(22:22)),COLUMN(E:E)),"")</f>
        <v/>
      </c>
      <c r="P28" s="19" t="str">
        <f t="array" ref="P28">IFERROR(INDEX(商品资料表!$C$1:$K$36,SMALL(IF(商品资料表!$C$1:$C$36=库存查询!$L$4,ROW(商品资料表!$C$1:$C$36)),ROW(22:22)),COLUMN(F:F)),"")</f>
        <v/>
      </c>
      <c r="Q28" s="19" t="str">
        <f t="array" ref="Q28">IFERROR(INDEX(商品资料表!$C$1:$K$36,SMALL(IF(商品资料表!$C$1:$C$36=库存查询!$L$4,ROW(商品资料表!$C$1:$C$36)),ROW(22:22)),COLUMN(G:G)),"")</f>
        <v/>
      </c>
      <c r="R28" s="19" t="str">
        <f t="array" ref="R28">IFERROR(INDEX(商品资料表!$C$1:$K$36,SMALL(IF(商品资料表!$C$1:$C$36=库存查询!$L$4,ROW(商品资料表!$C$1:$C$36)),ROW(22:22)),COLUMN(H:H)),"")</f>
        <v/>
      </c>
      <c r="S28" s="50" t="str">
        <f t="array" ref="S28">IFERROR(INDEX(商品资料表!$C$1:$K$36,SMALL(IF(商品资料表!$C$1:$C$36=库存查询!$L$4,ROW(商品资料表!$C$1:$C$36)),ROW(22:22)),COLUMN(I:I)),"")</f>
        <v/>
      </c>
      <c r="T28" s="21"/>
    </row>
    <row r="29" spans="3:20" x14ac:dyDescent="0.2">
      <c r="C29" s="20"/>
      <c r="D29" s="49" t="str">
        <f t="array" aca="1" ref="D2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23)))&amp;"","")</f>
        <v/>
      </c>
      <c r="E29" s="19" t="str">
        <f ca="1">IF(D29="","",IFERROR(SUMIFS(商品出入库表!G:G,商品出入库表!C:C,库存查询!D29,商品出入库表!E:E,库存查询!$F$6,商品出入库表!J:J,"&lt;"&amp;(库存查询!$E$4&amp;TEXT(库存查询!$G$4,"00"))*1)-SUMIFS(商品出入库表!G:G,商品出入库表!C:C,库存查询!D29,商品出入库表!E:E,库存查询!$G$6,商品出入库表!J:J,"&lt;"&amp;(库存查询!$E$4&amp;TEXT(库存查询!$G$4,"00"))*1),""))</f>
        <v/>
      </c>
      <c r="F29" s="19" t="str">
        <f ca="1">IF(D29="","",SUMIFS(商品出入库表!G:G,商品出入库表!C:C,库存查询!D29,商品出入库表!H:H,库存查询!$E$4,商品出入库表!I:I,库存查询!$G$4,商品出入库表!E:E,库存查询!$F$6))</f>
        <v/>
      </c>
      <c r="G29" s="19" t="str">
        <f ca="1">IF(D29="","",SUMIFS(商品出入库表!G:G,商品出入库表!C:C,库存查询!D29,商品出入库表!H:H,库存查询!$E$4,商品出入库表!I:I,库存查询!$G$4,商品出入库表!E:E,库存查询!$G$6))</f>
        <v/>
      </c>
      <c r="H29" s="50" t="str">
        <f t="shared" ca="1" si="1"/>
        <v/>
      </c>
      <c r="I29" s="21"/>
      <c r="K29" s="49" t="str">
        <f t="array" ref="K29">IFERROR(INDEX(商品资料表!$C$1:$K$36,SMALL(IF(商品资料表!$C$1:$C$36=库存查询!$L$4,ROW(商品资料表!$C$1:$C$36)),ROW(23:23)),COLUMN(A:A)),"")</f>
        <v/>
      </c>
      <c r="L29" s="22" t="str">
        <f t="array" ref="L29">IFERROR(INDEX(商品资料表!$C$1:$K$36,SMALL(IF(商品资料表!$C$1:$C$36=库存查询!$L$4,ROW(商品资料表!$C$1:$C$36)),ROW(23:23)),COLUMN(B:B)),"")</f>
        <v/>
      </c>
      <c r="M29" s="23" t="str">
        <f t="array" ref="M29">IFERROR(INDEX(商品资料表!$C$1:$K$36,SMALL(IF(商品资料表!$C$1:$C$36=库存查询!$L$4,ROW(商品资料表!$C$1:$C$36)),ROW(23:23)),COLUMN(C:C)),"")</f>
        <v/>
      </c>
      <c r="N29" s="19" t="str">
        <f t="array" ref="N29">IFERROR(INDEX(商品资料表!$C$1:$K$36,SMALL(IF(商品资料表!$C$1:$C$36=库存查询!$L$4,ROW(商品资料表!$C$1:$C$36)),ROW(23:23)),COLUMN(D:D)),"")</f>
        <v/>
      </c>
      <c r="O29" s="23" t="str">
        <f t="array" ref="O29">IFERROR(INDEX(商品资料表!$C$1:$K$36,SMALL(IF(商品资料表!$C$1:$C$36=库存查询!$L$4,ROW(商品资料表!$C$1:$C$36)),ROW(23:23)),COLUMN(E:E)),"")</f>
        <v/>
      </c>
      <c r="P29" s="19" t="str">
        <f t="array" ref="P29">IFERROR(INDEX(商品资料表!$C$1:$K$36,SMALL(IF(商品资料表!$C$1:$C$36=库存查询!$L$4,ROW(商品资料表!$C$1:$C$36)),ROW(23:23)),COLUMN(F:F)),"")</f>
        <v/>
      </c>
      <c r="Q29" s="19" t="str">
        <f t="array" ref="Q29">IFERROR(INDEX(商品资料表!$C$1:$K$36,SMALL(IF(商品资料表!$C$1:$C$36=库存查询!$L$4,ROW(商品资料表!$C$1:$C$36)),ROW(23:23)),COLUMN(G:G)),"")</f>
        <v/>
      </c>
      <c r="R29" s="19" t="str">
        <f t="array" ref="R29">IFERROR(INDEX(商品资料表!$C$1:$K$36,SMALL(IF(商品资料表!$C$1:$C$36=库存查询!$L$4,ROW(商品资料表!$C$1:$C$36)),ROW(23:23)),COLUMN(H:H)),"")</f>
        <v/>
      </c>
      <c r="S29" s="50" t="str">
        <f t="array" ref="S29">IFERROR(INDEX(商品资料表!$C$1:$K$36,SMALL(IF(商品资料表!$C$1:$C$36=库存查询!$L$4,ROW(商品资料表!$C$1:$C$36)),ROW(23:23)),COLUMN(I:I)),"")</f>
        <v/>
      </c>
      <c r="T29" s="21"/>
    </row>
    <row r="30" spans="3:20" x14ac:dyDescent="0.2">
      <c r="C30" s="20"/>
      <c r="D30" s="49" t="str">
        <f t="array" aca="1" ref="D3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24)))&amp;"","")</f>
        <v/>
      </c>
      <c r="E30" s="19" t="str">
        <f ca="1">IF(D30="","",IFERROR(SUMIFS(商品出入库表!G:G,商品出入库表!C:C,库存查询!D30,商品出入库表!E:E,库存查询!$F$6,商品出入库表!J:J,"&lt;"&amp;(库存查询!$E$4&amp;TEXT(库存查询!$G$4,"00"))*1)-SUMIFS(商品出入库表!G:G,商品出入库表!C:C,库存查询!D30,商品出入库表!E:E,库存查询!$G$6,商品出入库表!J:J,"&lt;"&amp;(库存查询!$E$4&amp;TEXT(库存查询!$G$4,"00"))*1),""))</f>
        <v/>
      </c>
      <c r="F30" s="19" t="str">
        <f ca="1">IF(D30="","",SUMIFS(商品出入库表!G:G,商品出入库表!C:C,库存查询!D30,商品出入库表!H:H,库存查询!$E$4,商品出入库表!I:I,库存查询!$G$4,商品出入库表!E:E,库存查询!$F$6))</f>
        <v/>
      </c>
      <c r="G30" s="19" t="str">
        <f ca="1">IF(D30="","",SUMIFS(商品出入库表!G:G,商品出入库表!C:C,库存查询!D30,商品出入库表!H:H,库存查询!$E$4,商品出入库表!I:I,库存查询!$G$4,商品出入库表!E:E,库存查询!$G$6))</f>
        <v/>
      </c>
      <c r="H30" s="50" t="str">
        <f t="shared" ca="1" si="1"/>
        <v/>
      </c>
      <c r="I30" s="21"/>
      <c r="K30" s="49" t="str">
        <f t="array" ref="K30">IFERROR(INDEX(商品资料表!$C$1:$K$36,SMALL(IF(商品资料表!$C$1:$C$36=库存查询!$L$4,ROW(商品资料表!$C$1:$C$36)),ROW(24:24)),COLUMN(A:A)),"")</f>
        <v/>
      </c>
      <c r="L30" s="22" t="str">
        <f t="array" ref="L30">IFERROR(INDEX(商品资料表!$C$1:$K$36,SMALL(IF(商品资料表!$C$1:$C$36=库存查询!$L$4,ROW(商品资料表!$C$1:$C$36)),ROW(24:24)),COLUMN(B:B)),"")</f>
        <v/>
      </c>
      <c r="M30" s="23" t="str">
        <f t="array" ref="M30">IFERROR(INDEX(商品资料表!$C$1:$K$36,SMALL(IF(商品资料表!$C$1:$C$36=库存查询!$L$4,ROW(商品资料表!$C$1:$C$36)),ROW(24:24)),COLUMN(C:C)),"")</f>
        <v/>
      </c>
      <c r="N30" s="19" t="str">
        <f t="array" ref="N30">IFERROR(INDEX(商品资料表!$C$1:$K$36,SMALL(IF(商品资料表!$C$1:$C$36=库存查询!$L$4,ROW(商品资料表!$C$1:$C$36)),ROW(24:24)),COLUMN(D:D)),"")</f>
        <v/>
      </c>
      <c r="O30" s="23" t="str">
        <f t="array" ref="O30">IFERROR(INDEX(商品资料表!$C$1:$K$36,SMALL(IF(商品资料表!$C$1:$C$36=库存查询!$L$4,ROW(商品资料表!$C$1:$C$36)),ROW(24:24)),COLUMN(E:E)),"")</f>
        <v/>
      </c>
      <c r="P30" s="19" t="str">
        <f t="array" ref="P30">IFERROR(INDEX(商品资料表!$C$1:$K$36,SMALL(IF(商品资料表!$C$1:$C$36=库存查询!$L$4,ROW(商品资料表!$C$1:$C$36)),ROW(24:24)),COLUMN(F:F)),"")</f>
        <v/>
      </c>
      <c r="Q30" s="19" t="str">
        <f t="array" ref="Q30">IFERROR(INDEX(商品资料表!$C$1:$K$36,SMALL(IF(商品资料表!$C$1:$C$36=库存查询!$L$4,ROW(商品资料表!$C$1:$C$36)),ROW(24:24)),COLUMN(G:G)),"")</f>
        <v/>
      </c>
      <c r="R30" s="19" t="str">
        <f t="array" ref="R30">IFERROR(INDEX(商品资料表!$C$1:$K$36,SMALL(IF(商品资料表!$C$1:$C$36=库存查询!$L$4,ROW(商品资料表!$C$1:$C$36)),ROW(24:24)),COLUMN(H:H)),"")</f>
        <v/>
      </c>
      <c r="S30" s="50" t="str">
        <f t="array" ref="S30">IFERROR(INDEX(商品资料表!$C$1:$K$36,SMALL(IF(商品资料表!$C$1:$C$36=库存查询!$L$4,ROW(商品资料表!$C$1:$C$36)),ROW(24:24)),COLUMN(I:I)),"")</f>
        <v/>
      </c>
      <c r="T30" s="21"/>
    </row>
    <row r="31" spans="3:20" x14ac:dyDescent="0.2">
      <c r="C31" s="20"/>
      <c r="D31" s="49" t="str">
        <f t="array" aca="1" ref="D3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25)))&amp;"","")</f>
        <v/>
      </c>
      <c r="E31" s="19" t="str">
        <f ca="1">IF(D31="","",IFERROR(SUMIFS(商品出入库表!G:G,商品出入库表!C:C,库存查询!D31,商品出入库表!E:E,库存查询!$F$6,商品出入库表!J:J,"&lt;"&amp;(库存查询!$E$4&amp;TEXT(库存查询!$G$4,"00"))*1)-SUMIFS(商品出入库表!G:G,商品出入库表!C:C,库存查询!D31,商品出入库表!E:E,库存查询!$G$6,商品出入库表!J:J,"&lt;"&amp;(库存查询!$E$4&amp;TEXT(库存查询!$G$4,"00"))*1),""))</f>
        <v/>
      </c>
      <c r="F31" s="19" t="str">
        <f ca="1">IF(D31="","",SUMIFS(商品出入库表!G:G,商品出入库表!C:C,库存查询!D31,商品出入库表!H:H,库存查询!$E$4,商品出入库表!I:I,库存查询!$G$4,商品出入库表!E:E,库存查询!$F$6))</f>
        <v/>
      </c>
      <c r="G31" s="19" t="str">
        <f ca="1">IF(D31="","",SUMIFS(商品出入库表!G:G,商品出入库表!C:C,库存查询!D31,商品出入库表!H:H,库存查询!$E$4,商品出入库表!I:I,库存查询!$G$4,商品出入库表!E:E,库存查询!$G$6))</f>
        <v/>
      </c>
      <c r="H31" s="50" t="str">
        <f t="shared" ca="1" si="1"/>
        <v/>
      </c>
      <c r="I31" s="21"/>
      <c r="K31" s="49" t="str">
        <f t="array" ref="K31">IFERROR(INDEX(商品资料表!$C$1:$K$36,SMALL(IF(商品资料表!$C$1:$C$36=库存查询!$L$4,ROW(商品资料表!$C$1:$C$36)),ROW(25:25)),COLUMN(A:A)),"")</f>
        <v/>
      </c>
      <c r="L31" s="22" t="str">
        <f t="array" ref="L31">IFERROR(INDEX(商品资料表!$C$1:$K$36,SMALL(IF(商品资料表!$C$1:$C$36=库存查询!$L$4,ROW(商品资料表!$C$1:$C$36)),ROW(25:25)),COLUMN(B:B)),"")</f>
        <v/>
      </c>
      <c r="M31" s="23" t="str">
        <f t="array" ref="M31">IFERROR(INDEX(商品资料表!$C$1:$K$36,SMALL(IF(商品资料表!$C$1:$C$36=库存查询!$L$4,ROW(商品资料表!$C$1:$C$36)),ROW(25:25)),COLUMN(C:C)),"")</f>
        <v/>
      </c>
      <c r="N31" s="19" t="str">
        <f t="array" ref="N31">IFERROR(INDEX(商品资料表!$C$1:$K$36,SMALL(IF(商品资料表!$C$1:$C$36=库存查询!$L$4,ROW(商品资料表!$C$1:$C$36)),ROW(25:25)),COLUMN(D:D)),"")</f>
        <v/>
      </c>
      <c r="O31" s="23" t="str">
        <f t="array" ref="O31">IFERROR(INDEX(商品资料表!$C$1:$K$36,SMALL(IF(商品资料表!$C$1:$C$36=库存查询!$L$4,ROW(商品资料表!$C$1:$C$36)),ROW(25:25)),COLUMN(E:E)),"")</f>
        <v/>
      </c>
      <c r="P31" s="19" t="str">
        <f t="array" ref="P31">IFERROR(INDEX(商品资料表!$C$1:$K$36,SMALL(IF(商品资料表!$C$1:$C$36=库存查询!$L$4,ROW(商品资料表!$C$1:$C$36)),ROW(25:25)),COLUMN(F:F)),"")</f>
        <v/>
      </c>
      <c r="Q31" s="19" t="str">
        <f t="array" ref="Q31">IFERROR(INDEX(商品资料表!$C$1:$K$36,SMALL(IF(商品资料表!$C$1:$C$36=库存查询!$L$4,ROW(商品资料表!$C$1:$C$36)),ROW(25:25)),COLUMN(G:G)),"")</f>
        <v/>
      </c>
      <c r="R31" s="19" t="str">
        <f t="array" ref="R31">IFERROR(INDEX(商品资料表!$C$1:$K$36,SMALL(IF(商品资料表!$C$1:$C$36=库存查询!$L$4,ROW(商品资料表!$C$1:$C$36)),ROW(25:25)),COLUMN(H:H)),"")</f>
        <v/>
      </c>
      <c r="S31" s="50" t="str">
        <f t="array" ref="S31">IFERROR(INDEX(商品资料表!$C$1:$K$36,SMALL(IF(商品资料表!$C$1:$C$36=库存查询!$L$4,ROW(商品资料表!$C$1:$C$36)),ROW(25:25)),COLUMN(I:I)),"")</f>
        <v/>
      </c>
      <c r="T31" s="21"/>
    </row>
    <row r="32" spans="3:20" x14ac:dyDescent="0.2">
      <c r="C32" s="20"/>
      <c r="D32" s="49" t="str">
        <f t="array" aca="1" ref="D3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26)))&amp;"","")</f>
        <v/>
      </c>
      <c r="E32" s="19" t="str">
        <f ca="1">IF(D32="","",IFERROR(SUMIFS(商品出入库表!G:G,商品出入库表!C:C,库存查询!D32,商品出入库表!E:E,库存查询!$F$6,商品出入库表!J:J,"&lt;"&amp;(库存查询!$E$4&amp;TEXT(库存查询!$G$4,"00"))*1)-SUMIFS(商品出入库表!G:G,商品出入库表!C:C,库存查询!D32,商品出入库表!E:E,库存查询!$G$6,商品出入库表!J:J,"&lt;"&amp;(库存查询!$E$4&amp;TEXT(库存查询!$G$4,"00"))*1),""))</f>
        <v/>
      </c>
      <c r="F32" s="19" t="str">
        <f ca="1">IF(D32="","",SUMIFS(商品出入库表!G:G,商品出入库表!C:C,库存查询!D32,商品出入库表!H:H,库存查询!$E$4,商品出入库表!I:I,库存查询!$G$4,商品出入库表!E:E,库存查询!$F$6))</f>
        <v/>
      </c>
      <c r="G32" s="19" t="str">
        <f ca="1">IF(D32="","",SUMIFS(商品出入库表!G:G,商品出入库表!C:C,库存查询!D32,商品出入库表!H:H,库存查询!$E$4,商品出入库表!I:I,库存查询!$G$4,商品出入库表!E:E,库存查询!$G$6))</f>
        <v/>
      </c>
      <c r="H32" s="50" t="str">
        <f t="shared" ref="H32:H50" ca="1" si="2">IFERROR(E32+F32-G32,"")</f>
        <v/>
      </c>
      <c r="I32" s="21"/>
      <c r="K32" s="49" t="str">
        <f t="array" ref="K32">IFERROR(INDEX(商品资料表!$C$1:$K$36,SMALL(IF(商品资料表!$C$1:$C$36=库存查询!$L$4,ROW(商品资料表!$C$1:$C$36)),ROW(26:26)),COLUMN(A:A)),"")</f>
        <v/>
      </c>
      <c r="L32" s="22" t="str">
        <f t="array" ref="L32">IFERROR(INDEX(商品资料表!$C$1:$K$36,SMALL(IF(商品资料表!$C$1:$C$36=库存查询!$L$4,ROW(商品资料表!$C$1:$C$36)),ROW(26:26)),COLUMN(B:B)),"")</f>
        <v/>
      </c>
      <c r="M32" s="23" t="str">
        <f t="array" ref="M32">IFERROR(INDEX(商品资料表!$C$1:$K$36,SMALL(IF(商品资料表!$C$1:$C$36=库存查询!$L$4,ROW(商品资料表!$C$1:$C$36)),ROW(26:26)),COLUMN(C:C)),"")</f>
        <v/>
      </c>
      <c r="N32" s="19" t="str">
        <f t="array" ref="N32">IFERROR(INDEX(商品资料表!$C$1:$K$36,SMALL(IF(商品资料表!$C$1:$C$36=库存查询!$L$4,ROW(商品资料表!$C$1:$C$36)),ROW(26:26)),COLUMN(D:D)),"")</f>
        <v/>
      </c>
      <c r="O32" s="23" t="str">
        <f t="array" ref="O32">IFERROR(INDEX(商品资料表!$C$1:$K$36,SMALL(IF(商品资料表!$C$1:$C$36=库存查询!$L$4,ROW(商品资料表!$C$1:$C$36)),ROW(26:26)),COLUMN(E:E)),"")</f>
        <v/>
      </c>
      <c r="P32" s="19" t="str">
        <f t="array" ref="P32">IFERROR(INDEX(商品资料表!$C$1:$K$36,SMALL(IF(商品资料表!$C$1:$C$36=库存查询!$L$4,ROW(商品资料表!$C$1:$C$36)),ROW(26:26)),COLUMN(F:F)),"")</f>
        <v/>
      </c>
      <c r="Q32" s="19" t="str">
        <f t="array" ref="Q32">IFERROR(INDEX(商品资料表!$C$1:$K$36,SMALL(IF(商品资料表!$C$1:$C$36=库存查询!$L$4,ROW(商品资料表!$C$1:$C$36)),ROW(26:26)),COLUMN(G:G)),"")</f>
        <v/>
      </c>
      <c r="R32" s="19" t="str">
        <f t="array" ref="R32">IFERROR(INDEX(商品资料表!$C$1:$K$36,SMALL(IF(商品资料表!$C$1:$C$36=库存查询!$L$4,ROW(商品资料表!$C$1:$C$36)),ROW(26:26)),COLUMN(H:H)),"")</f>
        <v/>
      </c>
      <c r="S32" s="50" t="str">
        <f t="array" ref="S32">IFERROR(INDEX(商品资料表!$C$1:$K$36,SMALL(IF(商品资料表!$C$1:$C$36=库存查询!$L$4,ROW(商品资料表!$C$1:$C$36)),ROW(26:26)),COLUMN(I:I)),"")</f>
        <v/>
      </c>
      <c r="T32" s="21"/>
    </row>
    <row r="33" spans="3:20" x14ac:dyDescent="0.2">
      <c r="C33" s="20"/>
      <c r="D33" s="49" t="str">
        <f t="array" aca="1" ref="D3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27)))&amp;"","")</f>
        <v/>
      </c>
      <c r="E33" s="19" t="str">
        <f ca="1">IF(D33="","",IFERROR(SUMIFS(商品出入库表!G:G,商品出入库表!C:C,库存查询!D33,商品出入库表!E:E,库存查询!$F$6,商品出入库表!J:J,"&lt;"&amp;(库存查询!$E$4&amp;TEXT(库存查询!$G$4,"00"))*1)-SUMIFS(商品出入库表!G:G,商品出入库表!C:C,库存查询!D33,商品出入库表!E:E,库存查询!$G$6,商品出入库表!J:J,"&lt;"&amp;(库存查询!$E$4&amp;TEXT(库存查询!$G$4,"00"))*1),""))</f>
        <v/>
      </c>
      <c r="F33" s="19" t="str">
        <f ca="1">IF(D33="","",SUMIFS(商品出入库表!G:G,商品出入库表!C:C,库存查询!D33,商品出入库表!H:H,库存查询!$E$4,商品出入库表!I:I,库存查询!$G$4,商品出入库表!E:E,库存查询!$F$6))</f>
        <v/>
      </c>
      <c r="G33" s="19" t="str">
        <f ca="1">IF(D33="","",SUMIFS(商品出入库表!G:G,商品出入库表!C:C,库存查询!D33,商品出入库表!H:H,库存查询!$E$4,商品出入库表!I:I,库存查询!$G$4,商品出入库表!E:E,库存查询!$G$6))</f>
        <v/>
      </c>
      <c r="H33" s="50" t="str">
        <f t="shared" ca="1" si="2"/>
        <v/>
      </c>
      <c r="I33" s="21"/>
      <c r="K33" s="49" t="str">
        <f t="array" ref="K33">IFERROR(INDEX(商品资料表!$C$1:$K$36,SMALL(IF(商品资料表!$C$1:$C$36=库存查询!$L$4,ROW(商品资料表!$C$1:$C$36)),ROW(27:27)),COLUMN(A:A)),"")</f>
        <v/>
      </c>
      <c r="L33" s="22" t="str">
        <f t="array" ref="L33">IFERROR(INDEX(商品资料表!$C$1:$K$36,SMALL(IF(商品资料表!$C$1:$C$36=库存查询!$L$4,ROW(商品资料表!$C$1:$C$36)),ROW(27:27)),COLUMN(B:B)),"")</f>
        <v/>
      </c>
      <c r="M33" s="23" t="str">
        <f t="array" ref="M33">IFERROR(INDEX(商品资料表!$C$1:$K$36,SMALL(IF(商品资料表!$C$1:$C$36=库存查询!$L$4,ROW(商品资料表!$C$1:$C$36)),ROW(27:27)),COLUMN(C:C)),"")</f>
        <v/>
      </c>
      <c r="N33" s="19" t="str">
        <f t="array" ref="N33">IFERROR(INDEX(商品资料表!$C$1:$K$36,SMALL(IF(商品资料表!$C$1:$C$36=库存查询!$L$4,ROW(商品资料表!$C$1:$C$36)),ROW(27:27)),COLUMN(D:D)),"")</f>
        <v/>
      </c>
      <c r="O33" s="23" t="str">
        <f t="array" ref="O33">IFERROR(INDEX(商品资料表!$C$1:$K$36,SMALL(IF(商品资料表!$C$1:$C$36=库存查询!$L$4,ROW(商品资料表!$C$1:$C$36)),ROW(27:27)),COLUMN(E:E)),"")</f>
        <v/>
      </c>
      <c r="P33" s="19" t="str">
        <f t="array" ref="P33">IFERROR(INDEX(商品资料表!$C$1:$K$36,SMALL(IF(商品资料表!$C$1:$C$36=库存查询!$L$4,ROW(商品资料表!$C$1:$C$36)),ROW(27:27)),COLUMN(F:F)),"")</f>
        <v/>
      </c>
      <c r="Q33" s="19" t="str">
        <f t="array" ref="Q33">IFERROR(INDEX(商品资料表!$C$1:$K$36,SMALL(IF(商品资料表!$C$1:$C$36=库存查询!$L$4,ROW(商品资料表!$C$1:$C$36)),ROW(27:27)),COLUMN(G:G)),"")</f>
        <v/>
      </c>
      <c r="R33" s="19" t="str">
        <f t="array" ref="R33">IFERROR(INDEX(商品资料表!$C$1:$K$36,SMALL(IF(商品资料表!$C$1:$C$36=库存查询!$L$4,ROW(商品资料表!$C$1:$C$36)),ROW(27:27)),COLUMN(H:H)),"")</f>
        <v/>
      </c>
      <c r="S33" s="50" t="str">
        <f t="array" ref="S33">IFERROR(INDEX(商品资料表!$C$1:$K$36,SMALL(IF(商品资料表!$C$1:$C$36=库存查询!$L$4,ROW(商品资料表!$C$1:$C$36)),ROW(27:27)),COLUMN(I:I)),"")</f>
        <v/>
      </c>
      <c r="T33" s="21"/>
    </row>
    <row r="34" spans="3:20" x14ac:dyDescent="0.2">
      <c r="C34" s="20"/>
      <c r="D34" s="49" t="str">
        <f t="array" aca="1" ref="D3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28)))&amp;"","")</f>
        <v/>
      </c>
      <c r="E34" s="19" t="str">
        <f ca="1">IF(D34="","",IFERROR(SUMIFS(商品出入库表!G:G,商品出入库表!C:C,库存查询!D34,商品出入库表!E:E,库存查询!$F$6,商品出入库表!J:J,"&lt;"&amp;(库存查询!$E$4&amp;TEXT(库存查询!$G$4,"00"))*1)-SUMIFS(商品出入库表!G:G,商品出入库表!C:C,库存查询!D34,商品出入库表!E:E,库存查询!$G$6,商品出入库表!J:J,"&lt;"&amp;(库存查询!$E$4&amp;TEXT(库存查询!$G$4,"00"))*1),""))</f>
        <v/>
      </c>
      <c r="F34" s="19" t="str">
        <f ca="1">IF(D34="","",SUMIFS(商品出入库表!G:G,商品出入库表!C:C,库存查询!D34,商品出入库表!H:H,库存查询!$E$4,商品出入库表!I:I,库存查询!$G$4,商品出入库表!E:E,库存查询!$F$6))</f>
        <v/>
      </c>
      <c r="G34" s="19" t="str">
        <f ca="1">IF(D34="","",SUMIFS(商品出入库表!G:G,商品出入库表!C:C,库存查询!D34,商品出入库表!H:H,库存查询!$E$4,商品出入库表!I:I,库存查询!$G$4,商品出入库表!E:E,库存查询!$G$6))</f>
        <v/>
      </c>
      <c r="H34" s="50" t="str">
        <f t="shared" ca="1" si="2"/>
        <v/>
      </c>
      <c r="I34" s="21"/>
      <c r="K34" s="49" t="str">
        <f t="array" ref="K34">IFERROR(INDEX(商品资料表!$C$1:$K$36,SMALL(IF(商品资料表!$C$1:$C$36=库存查询!$L$4,ROW(商品资料表!$C$1:$C$36)),ROW(28:28)),COLUMN(A:A)),"")</f>
        <v/>
      </c>
      <c r="L34" s="22" t="str">
        <f t="array" ref="L34">IFERROR(INDEX(商品资料表!$C$1:$K$36,SMALL(IF(商品资料表!$C$1:$C$36=库存查询!$L$4,ROW(商品资料表!$C$1:$C$36)),ROW(28:28)),COLUMN(B:B)),"")</f>
        <v/>
      </c>
      <c r="M34" s="23" t="str">
        <f t="array" ref="M34">IFERROR(INDEX(商品资料表!$C$1:$K$36,SMALL(IF(商品资料表!$C$1:$C$36=库存查询!$L$4,ROW(商品资料表!$C$1:$C$36)),ROW(28:28)),COLUMN(C:C)),"")</f>
        <v/>
      </c>
      <c r="N34" s="19" t="str">
        <f t="array" ref="N34">IFERROR(INDEX(商品资料表!$C$1:$K$36,SMALL(IF(商品资料表!$C$1:$C$36=库存查询!$L$4,ROW(商品资料表!$C$1:$C$36)),ROW(28:28)),COLUMN(D:D)),"")</f>
        <v/>
      </c>
      <c r="O34" s="23" t="str">
        <f t="array" ref="O34">IFERROR(INDEX(商品资料表!$C$1:$K$36,SMALL(IF(商品资料表!$C$1:$C$36=库存查询!$L$4,ROW(商品资料表!$C$1:$C$36)),ROW(28:28)),COLUMN(E:E)),"")</f>
        <v/>
      </c>
      <c r="P34" s="19" t="str">
        <f t="array" ref="P34">IFERROR(INDEX(商品资料表!$C$1:$K$36,SMALL(IF(商品资料表!$C$1:$C$36=库存查询!$L$4,ROW(商品资料表!$C$1:$C$36)),ROW(28:28)),COLUMN(F:F)),"")</f>
        <v/>
      </c>
      <c r="Q34" s="19" t="str">
        <f t="array" ref="Q34">IFERROR(INDEX(商品资料表!$C$1:$K$36,SMALL(IF(商品资料表!$C$1:$C$36=库存查询!$L$4,ROW(商品资料表!$C$1:$C$36)),ROW(28:28)),COLUMN(G:G)),"")</f>
        <v/>
      </c>
      <c r="R34" s="19" t="str">
        <f t="array" ref="R34">IFERROR(INDEX(商品资料表!$C$1:$K$36,SMALL(IF(商品资料表!$C$1:$C$36=库存查询!$L$4,ROW(商品资料表!$C$1:$C$36)),ROW(28:28)),COLUMN(H:H)),"")</f>
        <v/>
      </c>
      <c r="S34" s="50" t="str">
        <f t="array" ref="S34">IFERROR(INDEX(商品资料表!$C$1:$K$36,SMALL(IF(商品资料表!$C$1:$C$36=库存查询!$L$4,ROW(商品资料表!$C$1:$C$36)),ROW(28:28)),COLUMN(I:I)),"")</f>
        <v/>
      </c>
      <c r="T34" s="21"/>
    </row>
    <row r="35" spans="3:20" x14ac:dyDescent="0.2">
      <c r="C35" s="20"/>
      <c r="D35" s="49" t="str">
        <f t="array" aca="1" ref="D3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29)))&amp;"","")</f>
        <v/>
      </c>
      <c r="E35" s="19" t="str">
        <f ca="1">IF(D35="","",IFERROR(SUMIFS(商品出入库表!G:G,商品出入库表!C:C,库存查询!D35,商品出入库表!E:E,库存查询!$F$6,商品出入库表!J:J,"&lt;"&amp;(库存查询!$E$4&amp;TEXT(库存查询!$G$4,"00"))*1)-SUMIFS(商品出入库表!G:G,商品出入库表!C:C,库存查询!D35,商品出入库表!E:E,库存查询!$G$6,商品出入库表!J:J,"&lt;"&amp;(库存查询!$E$4&amp;TEXT(库存查询!$G$4,"00"))*1),""))</f>
        <v/>
      </c>
      <c r="F35" s="19" t="str">
        <f ca="1">IF(D35="","",SUMIFS(商品出入库表!G:G,商品出入库表!C:C,库存查询!D35,商品出入库表!H:H,库存查询!$E$4,商品出入库表!I:I,库存查询!$G$4,商品出入库表!E:E,库存查询!$F$6))</f>
        <v/>
      </c>
      <c r="G35" s="19" t="str">
        <f ca="1">IF(D35="","",SUMIFS(商品出入库表!G:G,商品出入库表!C:C,库存查询!D35,商品出入库表!H:H,库存查询!$E$4,商品出入库表!I:I,库存查询!$G$4,商品出入库表!E:E,库存查询!$G$6))</f>
        <v/>
      </c>
      <c r="H35" s="50" t="str">
        <f t="shared" ca="1" si="2"/>
        <v/>
      </c>
      <c r="I35" s="21"/>
      <c r="K35" s="49" t="str">
        <f t="array" ref="K35">IFERROR(INDEX(商品资料表!$C$1:$K$36,SMALL(IF(商品资料表!$C$1:$C$36=库存查询!$L$4,ROW(商品资料表!$C$1:$C$36)),ROW(29:29)),COLUMN(A:A)),"")</f>
        <v/>
      </c>
      <c r="L35" s="22" t="str">
        <f t="array" ref="L35">IFERROR(INDEX(商品资料表!$C$1:$K$36,SMALL(IF(商品资料表!$C$1:$C$36=库存查询!$L$4,ROW(商品资料表!$C$1:$C$36)),ROW(29:29)),COLUMN(B:B)),"")</f>
        <v/>
      </c>
      <c r="M35" s="23" t="str">
        <f t="array" ref="M35">IFERROR(INDEX(商品资料表!$C$1:$K$36,SMALL(IF(商品资料表!$C$1:$C$36=库存查询!$L$4,ROW(商品资料表!$C$1:$C$36)),ROW(29:29)),COLUMN(C:C)),"")</f>
        <v/>
      </c>
      <c r="N35" s="19" t="str">
        <f t="array" ref="N35">IFERROR(INDEX(商品资料表!$C$1:$K$36,SMALL(IF(商品资料表!$C$1:$C$36=库存查询!$L$4,ROW(商品资料表!$C$1:$C$36)),ROW(29:29)),COLUMN(D:D)),"")</f>
        <v/>
      </c>
      <c r="O35" s="23" t="str">
        <f t="array" ref="O35">IFERROR(INDEX(商品资料表!$C$1:$K$36,SMALL(IF(商品资料表!$C$1:$C$36=库存查询!$L$4,ROW(商品资料表!$C$1:$C$36)),ROW(29:29)),COLUMN(E:E)),"")</f>
        <v/>
      </c>
      <c r="P35" s="19" t="str">
        <f t="array" ref="P35">IFERROR(INDEX(商品资料表!$C$1:$K$36,SMALL(IF(商品资料表!$C$1:$C$36=库存查询!$L$4,ROW(商品资料表!$C$1:$C$36)),ROW(29:29)),COLUMN(F:F)),"")</f>
        <v/>
      </c>
      <c r="Q35" s="19" t="str">
        <f t="array" ref="Q35">IFERROR(INDEX(商品资料表!$C$1:$K$36,SMALL(IF(商品资料表!$C$1:$C$36=库存查询!$L$4,ROW(商品资料表!$C$1:$C$36)),ROW(29:29)),COLUMN(G:G)),"")</f>
        <v/>
      </c>
      <c r="R35" s="19" t="str">
        <f t="array" ref="R35">IFERROR(INDEX(商品资料表!$C$1:$K$36,SMALL(IF(商品资料表!$C$1:$C$36=库存查询!$L$4,ROW(商品资料表!$C$1:$C$36)),ROW(29:29)),COLUMN(H:H)),"")</f>
        <v/>
      </c>
      <c r="S35" s="50" t="str">
        <f t="array" ref="S35">IFERROR(INDEX(商品资料表!$C$1:$K$36,SMALL(IF(商品资料表!$C$1:$C$36=库存查询!$L$4,ROW(商品资料表!$C$1:$C$36)),ROW(29:29)),COLUMN(I:I)),"")</f>
        <v/>
      </c>
      <c r="T35" s="21"/>
    </row>
    <row r="36" spans="3:20" x14ac:dyDescent="0.2">
      <c r="C36" s="20"/>
      <c r="D36" s="49" t="str">
        <f t="array" aca="1" ref="D3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30)))&amp;"","")</f>
        <v/>
      </c>
      <c r="E36" s="19" t="str">
        <f ca="1">IF(D36="","",IFERROR(SUMIFS(商品出入库表!G:G,商品出入库表!C:C,库存查询!D36,商品出入库表!E:E,库存查询!$F$6,商品出入库表!J:J,"&lt;"&amp;(库存查询!$E$4&amp;TEXT(库存查询!$G$4,"00"))*1)-SUMIFS(商品出入库表!G:G,商品出入库表!C:C,库存查询!D36,商品出入库表!E:E,库存查询!$G$6,商品出入库表!J:J,"&lt;"&amp;(库存查询!$E$4&amp;TEXT(库存查询!$G$4,"00"))*1),""))</f>
        <v/>
      </c>
      <c r="F36" s="19" t="str">
        <f ca="1">IF(D36="","",SUMIFS(商品出入库表!G:G,商品出入库表!C:C,库存查询!D36,商品出入库表!H:H,库存查询!$E$4,商品出入库表!I:I,库存查询!$G$4,商品出入库表!E:E,库存查询!$F$6))</f>
        <v/>
      </c>
      <c r="G36" s="19" t="str">
        <f ca="1">IF(D36="","",SUMIFS(商品出入库表!G:G,商品出入库表!C:C,库存查询!D36,商品出入库表!H:H,库存查询!$E$4,商品出入库表!I:I,库存查询!$G$4,商品出入库表!E:E,库存查询!$G$6))</f>
        <v/>
      </c>
      <c r="H36" s="50" t="str">
        <f t="shared" ca="1" si="2"/>
        <v/>
      </c>
      <c r="I36" s="21"/>
      <c r="K36" s="49" t="str">
        <f t="array" ref="K36">IFERROR(INDEX(商品资料表!$C$1:$K$36,SMALL(IF(商品资料表!$C$1:$C$36=库存查询!$L$4,ROW(商品资料表!$C$1:$C$36)),ROW(30:30)),COLUMN(A:A)),"")</f>
        <v/>
      </c>
      <c r="L36" s="22" t="str">
        <f t="array" ref="L36">IFERROR(INDEX(商品资料表!$C$1:$K$36,SMALL(IF(商品资料表!$C$1:$C$36=库存查询!$L$4,ROW(商品资料表!$C$1:$C$36)),ROW(30:30)),COLUMN(B:B)),"")</f>
        <v/>
      </c>
      <c r="M36" s="23" t="str">
        <f t="array" ref="M36">IFERROR(INDEX(商品资料表!$C$1:$K$36,SMALL(IF(商品资料表!$C$1:$C$36=库存查询!$L$4,ROW(商品资料表!$C$1:$C$36)),ROW(30:30)),COLUMN(C:C)),"")</f>
        <v/>
      </c>
      <c r="N36" s="19" t="str">
        <f t="array" ref="N36">IFERROR(INDEX(商品资料表!$C$1:$K$36,SMALL(IF(商品资料表!$C$1:$C$36=库存查询!$L$4,ROW(商品资料表!$C$1:$C$36)),ROW(30:30)),COLUMN(D:D)),"")</f>
        <v/>
      </c>
      <c r="O36" s="23" t="str">
        <f t="array" ref="O36">IFERROR(INDEX(商品资料表!$C$1:$K$36,SMALL(IF(商品资料表!$C$1:$C$36=库存查询!$L$4,ROW(商品资料表!$C$1:$C$36)),ROW(30:30)),COLUMN(E:E)),"")</f>
        <v/>
      </c>
      <c r="P36" s="19" t="str">
        <f t="array" ref="P36">IFERROR(INDEX(商品资料表!$C$1:$K$36,SMALL(IF(商品资料表!$C$1:$C$36=库存查询!$L$4,ROW(商品资料表!$C$1:$C$36)),ROW(30:30)),COLUMN(F:F)),"")</f>
        <v/>
      </c>
      <c r="Q36" s="19" t="str">
        <f t="array" ref="Q36">IFERROR(INDEX(商品资料表!$C$1:$K$36,SMALL(IF(商品资料表!$C$1:$C$36=库存查询!$L$4,ROW(商品资料表!$C$1:$C$36)),ROW(30:30)),COLUMN(G:G)),"")</f>
        <v/>
      </c>
      <c r="R36" s="19" t="str">
        <f t="array" ref="R36">IFERROR(INDEX(商品资料表!$C$1:$K$36,SMALL(IF(商品资料表!$C$1:$C$36=库存查询!$L$4,ROW(商品资料表!$C$1:$C$36)),ROW(30:30)),COLUMN(H:H)),"")</f>
        <v/>
      </c>
      <c r="S36" s="50" t="str">
        <f t="array" ref="S36">IFERROR(INDEX(商品资料表!$C$1:$K$36,SMALL(IF(商品资料表!$C$1:$C$36=库存查询!$L$4,ROW(商品资料表!$C$1:$C$36)),ROW(30:30)),COLUMN(I:I)),"")</f>
        <v/>
      </c>
      <c r="T36" s="21"/>
    </row>
    <row r="37" spans="3:20" x14ac:dyDescent="0.2">
      <c r="C37" s="20"/>
      <c r="D37" s="49" t="str">
        <f t="array" aca="1" ref="D3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31)))&amp;"","")</f>
        <v/>
      </c>
      <c r="E37" s="19" t="str">
        <f ca="1">IF(D37="","",IFERROR(SUMIFS(商品出入库表!G:G,商品出入库表!C:C,库存查询!D37,商品出入库表!E:E,库存查询!$F$6,商品出入库表!J:J,"&lt;"&amp;(库存查询!$E$4&amp;TEXT(库存查询!$G$4,"00"))*1)-SUMIFS(商品出入库表!G:G,商品出入库表!C:C,库存查询!D37,商品出入库表!E:E,库存查询!$G$6,商品出入库表!J:J,"&lt;"&amp;(库存查询!$E$4&amp;TEXT(库存查询!$G$4,"00"))*1),""))</f>
        <v/>
      </c>
      <c r="F37" s="19" t="str">
        <f ca="1">IF(D37="","",SUMIFS(商品出入库表!G:G,商品出入库表!C:C,库存查询!D37,商品出入库表!H:H,库存查询!$E$4,商品出入库表!I:I,库存查询!$G$4,商品出入库表!E:E,库存查询!$F$6))</f>
        <v/>
      </c>
      <c r="G37" s="19" t="str">
        <f ca="1">IF(D37="","",SUMIFS(商品出入库表!G:G,商品出入库表!C:C,库存查询!D37,商品出入库表!H:H,库存查询!$E$4,商品出入库表!I:I,库存查询!$G$4,商品出入库表!E:E,库存查询!$G$6))</f>
        <v/>
      </c>
      <c r="H37" s="50" t="str">
        <f t="shared" ca="1" si="2"/>
        <v/>
      </c>
      <c r="I37" s="21"/>
      <c r="K37" s="49" t="str">
        <f t="array" ref="K37">IFERROR(INDEX(商品资料表!$C$1:$K$36,SMALL(IF(商品资料表!$C$1:$C$36=库存查询!$L$4,ROW(商品资料表!$C$1:$C$36)),ROW(31:31)),COLUMN(A:A)),"")</f>
        <v/>
      </c>
      <c r="L37" s="22" t="str">
        <f t="array" ref="L37">IFERROR(INDEX(商品资料表!$C$1:$K$36,SMALL(IF(商品资料表!$C$1:$C$36=库存查询!$L$4,ROW(商品资料表!$C$1:$C$36)),ROW(31:31)),COLUMN(B:B)),"")</f>
        <v/>
      </c>
      <c r="M37" s="23" t="str">
        <f t="array" ref="M37">IFERROR(INDEX(商品资料表!$C$1:$K$36,SMALL(IF(商品资料表!$C$1:$C$36=库存查询!$L$4,ROW(商品资料表!$C$1:$C$36)),ROW(31:31)),COLUMN(C:C)),"")</f>
        <v/>
      </c>
      <c r="N37" s="19" t="str">
        <f t="array" ref="N37">IFERROR(INDEX(商品资料表!$C$1:$K$36,SMALL(IF(商品资料表!$C$1:$C$36=库存查询!$L$4,ROW(商品资料表!$C$1:$C$36)),ROW(31:31)),COLUMN(D:D)),"")</f>
        <v/>
      </c>
      <c r="O37" s="23" t="str">
        <f t="array" ref="O37">IFERROR(INDEX(商品资料表!$C$1:$K$36,SMALL(IF(商品资料表!$C$1:$C$36=库存查询!$L$4,ROW(商品资料表!$C$1:$C$36)),ROW(31:31)),COLUMN(E:E)),"")</f>
        <v/>
      </c>
      <c r="P37" s="19" t="str">
        <f t="array" ref="P37">IFERROR(INDEX(商品资料表!$C$1:$K$36,SMALL(IF(商品资料表!$C$1:$C$36=库存查询!$L$4,ROW(商品资料表!$C$1:$C$36)),ROW(31:31)),COLUMN(F:F)),"")</f>
        <v/>
      </c>
      <c r="Q37" s="19" t="str">
        <f t="array" ref="Q37">IFERROR(INDEX(商品资料表!$C$1:$K$36,SMALL(IF(商品资料表!$C$1:$C$36=库存查询!$L$4,ROW(商品资料表!$C$1:$C$36)),ROW(31:31)),COLUMN(G:G)),"")</f>
        <v/>
      </c>
      <c r="R37" s="19" t="str">
        <f t="array" ref="R37">IFERROR(INDEX(商品资料表!$C$1:$K$36,SMALL(IF(商品资料表!$C$1:$C$36=库存查询!$L$4,ROW(商品资料表!$C$1:$C$36)),ROW(31:31)),COLUMN(H:H)),"")</f>
        <v/>
      </c>
      <c r="S37" s="50" t="str">
        <f t="array" ref="S37">IFERROR(INDEX(商品资料表!$C$1:$K$36,SMALL(IF(商品资料表!$C$1:$C$36=库存查询!$L$4,ROW(商品资料表!$C$1:$C$36)),ROW(31:31)),COLUMN(I:I)),"")</f>
        <v/>
      </c>
      <c r="T37" s="21"/>
    </row>
    <row r="38" spans="3:20" x14ac:dyDescent="0.2">
      <c r="C38" s="20"/>
      <c r="D38" s="49" t="str">
        <f t="array" aca="1" ref="D3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32)))&amp;"","")</f>
        <v/>
      </c>
      <c r="E38" s="19" t="str">
        <f ca="1">IF(D38="","",IFERROR(SUMIFS(商品出入库表!G:G,商品出入库表!C:C,库存查询!D38,商品出入库表!E:E,库存查询!$F$6,商品出入库表!J:J,"&lt;"&amp;(库存查询!$E$4&amp;TEXT(库存查询!$G$4,"00"))*1)-SUMIFS(商品出入库表!G:G,商品出入库表!C:C,库存查询!D38,商品出入库表!E:E,库存查询!$G$6,商品出入库表!J:J,"&lt;"&amp;(库存查询!$E$4&amp;TEXT(库存查询!$G$4,"00"))*1),""))</f>
        <v/>
      </c>
      <c r="F38" s="19" t="str">
        <f ca="1">IF(D38="","",SUMIFS(商品出入库表!G:G,商品出入库表!C:C,库存查询!D38,商品出入库表!H:H,库存查询!$E$4,商品出入库表!I:I,库存查询!$G$4,商品出入库表!E:E,库存查询!$F$6))</f>
        <v/>
      </c>
      <c r="G38" s="19" t="str">
        <f ca="1">IF(D38="","",SUMIFS(商品出入库表!G:G,商品出入库表!C:C,库存查询!D38,商品出入库表!H:H,库存查询!$E$4,商品出入库表!I:I,库存查询!$G$4,商品出入库表!E:E,库存查询!$G$6))</f>
        <v/>
      </c>
      <c r="H38" s="50" t="str">
        <f t="shared" ca="1" si="2"/>
        <v/>
      </c>
      <c r="I38" s="21"/>
      <c r="K38" s="49" t="str">
        <f t="array" ref="K38">IFERROR(INDEX(商品资料表!$C$1:$K$36,SMALL(IF(商品资料表!$C$1:$C$36=库存查询!$L$4,ROW(商品资料表!$C$1:$C$36)),ROW(32:32)),COLUMN(A:A)),"")</f>
        <v/>
      </c>
      <c r="L38" s="22" t="str">
        <f t="array" ref="L38">IFERROR(INDEX(商品资料表!$C$1:$K$36,SMALL(IF(商品资料表!$C$1:$C$36=库存查询!$L$4,ROW(商品资料表!$C$1:$C$36)),ROW(32:32)),COLUMN(B:B)),"")</f>
        <v/>
      </c>
      <c r="M38" s="23" t="str">
        <f t="array" ref="M38">IFERROR(INDEX(商品资料表!$C$1:$K$36,SMALL(IF(商品资料表!$C$1:$C$36=库存查询!$L$4,ROW(商品资料表!$C$1:$C$36)),ROW(32:32)),COLUMN(C:C)),"")</f>
        <v/>
      </c>
      <c r="N38" s="19" t="str">
        <f t="array" ref="N38">IFERROR(INDEX(商品资料表!$C$1:$K$36,SMALL(IF(商品资料表!$C$1:$C$36=库存查询!$L$4,ROW(商品资料表!$C$1:$C$36)),ROW(32:32)),COLUMN(D:D)),"")</f>
        <v/>
      </c>
      <c r="O38" s="23" t="str">
        <f t="array" ref="O38">IFERROR(INDEX(商品资料表!$C$1:$K$36,SMALL(IF(商品资料表!$C$1:$C$36=库存查询!$L$4,ROW(商品资料表!$C$1:$C$36)),ROW(32:32)),COLUMN(E:E)),"")</f>
        <v/>
      </c>
      <c r="P38" s="19" t="str">
        <f t="array" ref="P38">IFERROR(INDEX(商品资料表!$C$1:$K$36,SMALL(IF(商品资料表!$C$1:$C$36=库存查询!$L$4,ROW(商品资料表!$C$1:$C$36)),ROW(32:32)),COLUMN(F:F)),"")</f>
        <v/>
      </c>
      <c r="Q38" s="19" t="str">
        <f t="array" ref="Q38">IFERROR(INDEX(商品资料表!$C$1:$K$36,SMALL(IF(商品资料表!$C$1:$C$36=库存查询!$L$4,ROW(商品资料表!$C$1:$C$36)),ROW(32:32)),COLUMN(G:G)),"")</f>
        <v/>
      </c>
      <c r="R38" s="19" t="str">
        <f t="array" ref="R38">IFERROR(INDEX(商品资料表!$C$1:$K$36,SMALL(IF(商品资料表!$C$1:$C$36=库存查询!$L$4,ROW(商品资料表!$C$1:$C$36)),ROW(32:32)),COLUMN(H:H)),"")</f>
        <v/>
      </c>
      <c r="S38" s="50" t="str">
        <f t="array" ref="S38">IFERROR(INDEX(商品资料表!$C$1:$K$36,SMALL(IF(商品资料表!$C$1:$C$36=库存查询!$L$4,ROW(商品资料表!$C$1:$C$36)),ROW(32:32)),COLUMN(I:I)),"")</f>
        <v/>
      </c>
      <c r="T38" s="21"/>
    </row>
    <row r="39" spans="3:20" x14ac:dyDescent="0.2">
      <c r="C39" s="20"/>
      <c r="D39" s="49" t="str">
        <f t="array" aca="1" ref="D3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33)))&amp;"","")</f>
        <v/>
      </c>
      <c r="E39" s="19" t="str">
        <f ca="1">IF(D39="","",IFERROR(SUMIFS(商品出入库表!G:G,商品出入库表!C:C,库存查询!D39,商品出入库表!E:E,库存查询!$F$6,商品出入库表!J:J,"&lt;"&amp;(库存查询!$E$4&amp;TEXT(库存查询!$G$4,"00"))*1)-SUMIFS(商品出入库表!G:G,商品出入库表!C:C,库存查询!D39,商品出入库表!E:E,库存查询!$G$6,商品出入库表!J:J,"&lt;"&amp;(库存查询!$E$4&amp;TEXT(库存查询!$G$4,"00"))*1),""))</f>
        <v/>
      </c>
      <c r="F39" s="19" t="str">
        <f ca="1">IF(D39="","",SUMIFS(商品出入库表!G:G,商品出入库表!C:C,库存查询!D39,商品出入库表!H:H,库存查询!$E$4,商品出入库表!I:I,库存查询!$G$4,商品出入库表!E:E,库存查询!$F$6))</f>
        <v/>
      </c>
      <c r="G39" s="19" t="str">
        <f ca="1">IF(D39="","",SUMIFS(商品出入库表!G:G,商品出入库表!C:C,库存查询!D39,商品出入库表!H:H,库存查询!$E$4,商品出入库表!I:I,库存查询!$G$4,商品出入库表!E:E,库存查询!$G$6))</f>
        <v/>
      </c>
      <c r="H39" s="50" t="str">
        <f t="shared" ca="1" si="2"/>
        <v/>
      </c>
      <c r="I39" s="21"/>
      <c r="K39" s="49" t="str">
        <f t="array" ref="K39">IFERROR(INDEX(商品资料表!$C$1:$K$36,SMALL(IF(商品资料表!$C$1:$C$36=库存查询!$L$4,ROW(商品资料表!$C$1:$C$36)),ROW(33:33)),COLUMN(A:A)),"")</f>
        <v/>
      </c>
      <c r="L39" s="22" t="str">
        <f t="array" ref="L39">IFERROR(INDEX(商品资料表!$C$1:$K$36,SMALL(IF(商品资料表!$C$1:$C$36=库存查询!$L$4,ROW(商品资料表!$C$1:$C$36)),ROW(33:33)),COLUMN(B:B)),"")</f>
        <v/>
      </c>
      <c r="M39" s="23" t="str">
        <f t="array" ref="M39">IFERROR(INDEX(商品资料表!$C$1:$K$36,SMALL(IF(商品资料表!$C$1:$C$36=库存查询!$L$4,ROW(商品资料表!$C$1:$C$36)),ROW(33:33)),COLUMN(C:C)),"")</f>
        <v/>
      </c>
      <c r="N39" s="19" t="str">
        <f t="array" ref="N39">IFERROR(INDEX(商品资料表!$C$1:$K$36,SMALL(IF(商品资料表!$C$1:$C$36=库存查询!$L$4,ROW(商品资料表!$C$1:$C$36)),ROW(33:33)),COLUMN(D:D)),"")</f>
        <v/>
      </c>
      <c r="O39" s="23" t="str">
        <f t="array" ref="O39">IFERROR(INDEX(商品资料表!$C$1:$K$36,SMALL(IF(商品资料表!$C$1:$C$36=库存查询!$L$4,ROW(商品资料表!$C$1:$C$36)),ROW(33:33)),COLUMN(E:E)),"")</f>
        <v/>
      </c>
      <c r="P39" s="19" t="str">
        <f t="array" ref="P39">IFERROR(INDEX(商品资料表!$C$1:$K$36,SMALL(IF(商品资料表!$C$1:$C$36=库存查询!$L$4,ROW(商品资料表!$C$1:$C$36)),ROW(33:33)),COLUMN(F:F)),"")</f>
        <v/>
      </c>
      <c r="Q39" s="19" t="str">
        <f t="array" ref="Q39">IFERROR(INDEX(商品资料表!$C$1:$K$36,SMALL(IF(商品资料表!$C$1:$C$36=库存查询!$L$4,ROW(商品资料表!$C$1:$C$36)),ROW(33:33)),COLUMN(G:G)),"")</f>
        <v/>
      </c>
      <c r="R39" s="19" t="str">
        <f t="array" ref="R39">IFERROR(INDEX(商品资料表!$C$1:$K$36,SMALL(IF(商品资料表!$C$1:$C$36=库存查询!$L$4,ROW(商品资料表!$C$1:$C$36)),ROW(33:33)),COLUMN(H:H)),"")</f>
        <v/>
      </c>
      <c r="S39" s="50" t="str">
        <f t="array" ref="S39">IFERROR(INDEX(商品资料表!$C$1:$K$36,SMALL(IF(商品资料表!$C$1:$C$36=库存查询!$L$4,ROW(商品资料表!$C$1:$C$36)),ROW(33:33)),COLUMN(I:I)),"")</f>
        <v/>
      </c>
      <c r="T39" s="21"/>
    </row>
    <row r="40" spans="3:20" x14ac:dyDescent="0.2">
      <c r="C40" s="20"/>
      <c r="D40" s="49" t="str">
        <f t="array" aca="1" ref="D4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34)))&amp;"","")</f>
        <v/>
      </c>
      <c r="E40" s="19" t="str">
        <f ca="1">IF(D40="","",IFERROR(SUMIFS(商品出入库表!G:G,商品出入库表!C:C,库存查询!D40,商品出入库表!E:E,库存查询!$F$6,商品出入库表!J:J,"&lt;"&amp;(库存查询!$E$4&amp;TEXT(库存查询!$G$4,"00"))*1)-SUMIFS(商品出入库表!G:G,商品出入库表!C:C,库存查询!D40,商品出入库表!E:E,库存查询!$G$6,商品出入库表!J:J,"&lt;"&amp;(库存查询!$E$4&amp;TEXT(库存查询!$G$4,"00"))*1),""))</f>
        <v/>
      </c>
      <c r="F40" s="19" t="str">
        <f ca="1">IF(D40="","",SUMIFS(商品出入库表!G:G,商品出入库表!C:C,库存查询!D40,商品出入库表!H:H,库存查询!$E$4,商品出入库表!I:I,库存查询!$G$4,商品出入库表!E:E,库存查询!$F$6))</f>
        <v/>
      </c>
      <c r="G40" s="19" t="str">
        <f ca="1">IF(D40="","",SUMIFS(商品出入库表!G:G,商品出入库表!C:C,库存查询!D40,商品出入库表!H:H,库存查询!$E$4,商品出入库表!I:I,库存查询!$G$4,商品出入库表!E:E,库存查询!$G$6))</f>
        <v/>
      </c>
      <c r="H40" s="50" t="str">
        <f t="shared" ca="1" si="2"/>
        <v/>
      </c>
      <c r="I40" s="21"/>
      <c r="K40" s="49" t="str">
        <f t="array" ref="K40">IFERROR(INDEX(商品资料表!$C$1:$K$36,SMALL(IF(商品资料表!$C$1:$C$36=库存查询!$L$4,ROW(商品资料表!$C$1:$C$36)),ROW(34:34)),COLUMN(A:A)),"")</f>
        <v/>
      </c>
      <c r="L40" s="22" t="str">
        <f t="array" ref="L40">IFERROR(INDEX(商品资料表!$C$1:$K$36,SMALL(IF(商品资料表!$C$1:$C$36=库存查询!$L$4,ROW(商品资料表!$C$1:$C$36)),ROW(34:34)),COLUMN(B:B)),"")</f>
        <v/>
      </c>
      <c r="M40" s="23" t="str">
        <f t="array" ref="M40">IFERROR(INDEX(商品资料表!$C$1:$K$36,SMALL(IF(商品资料表!$C$1:$C$36=库存查询!$L$4,ROW(商品资料表!$C$1:$C$36)),ROW(34:34)),COLUMN(C:C)),"")</f>
        <v/>
      </c>
      <c r="N40" s="19" t="str">
        <f t="array" ref="N40">IFERROR(INDEX(商品资料表!$C$1:$K$36,SMALL(IF(商品资料表!$C$1:$C$36=库存查询!$L$4,ROW(商品资料表!$C$1:$C$36)),ROW(34:34)),COLUMN(D:D)),"")</f>
        <v/>
      </c>
      <c r="O40" s="23" t="str">
        <f t="array" ref="O40">IFERROR(INDEX(商品资料表!$C$1:$K$36,SMALL(IF(商品资料表!$C$1:$C$36=库存查询!$L$4,ROW(商品资料表!$C$1:$C$36)),ROW(34:34)),COLUMN(E:E)),"")</f>
        <v/>
      </c>
      <c r="P40" s="19" t="str">
        <f t="array" ref="P40">IFERROR(INDEX(商品资料表!$C$1:$K$36,SMALL(IF(商品资料表!$C$1:$C$36=库存查询!$L$4,ROW(商品资料表!$C$1:$C$36)),ROW(34:34)),COLUMN(F:F)),"")</f>
        <v/>
      </c>
      <c r="Q40" s="19" t="str">
        <f t="array" ref="Q40">IFERROR(INDEX(商品资料表!$C$1:$K$36,SMALL(IF(商品资料表!$C$1:$C$36=库存查询!$L$4,ROW(商品资料表!$C$1:$C$36)),ROW(34:34)),COLUMN(G:G)),"")</f>
        <v/>
      </c>
      <c r="R40" s="19" t="str">
        <f t="array" ref="R40">IFERROR(INDEX(商品资料表!$C$1:$K$36,SMALL(IF(商品资料表!$C$1:$C$36=库存查询!$L$4,ROW(商品资料表!$C$1:$C$36)),ROW(34:34)),COLUMN(H:H)),"")</f>
        <v/>
      </c>
      <c r="S40" s="50" t="str">
        <f t="array" ref="S40">IFERROR(INDEX(商品资料表!$C$1:$K$36,SMALL(IF(商品资料表!$C$1:$C$36=库存查询!$L$4,ROW(商品资料表!$C$1:$C$36)),ROW(34:34)),COLUMN(I:I)),"")</f>
        <v/>
      </c>
      <c r="T40" s="21"/>
    </row>
    <row r="41" spans="3:20" x14ac:dyDescent="0.2">
      <c r="C41" s="20"/>
      <c r="D41" s="49" t="str">
        <f t="array" aca="1" ref="D4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35)))&amp;"","")</f>
        <v/>
      </c>
      <c r="E41" s="19" t="str">
        <f ca="1">IF(D41="","",IFERROR(SUMIFS(商品出入库表!G:G,商品出入库表!C:C,库存查询!D41,商品出入库表!E:E,库存查询!$F$6,商品出入库表!J:J,"&lt;"&amp;(库存查询!$E$4&amp;TEXT(库存查询!$G$4,"00"))*1)-SUMIFS(商品出入库表!G:G,商品出入库表!C:C,库存查询!D41,商品出入库表!E:E,库存查询!$G$6,商品出入库表!J:J,"&lt;"&amp;(库存查询!$E$4&amp;TEXT(库存查询!$G$4,"00"))*1),""))</f>
        <v/>
      </c>
      <c r="F41" s="19" t="str">
        <f ca="1">IF(D41="","",SUMIFS(商品出入库表!G:G,商品出入库表!C:C,库存查询!D41,商品出入库表!H:H,库存查询!$E$4,商品出入库表!I:I,库存查询!$G$4,商品出入库表!E:E,库存查询!$F$6))</f>
        <v/>
      </c>
      <c r="G41" s="19" t="str">
        <f ca="1">IF(D41="","",SUMIFS(商品出入库表!G:G,商品出入库表!C:C,库存查询!D41,商品出入库表!H:H,库存查询!$E$4,商品出入库表!I:I,库存查询!$G$4,商品出入库表!E:E,库存查询!$G$6))</f>
        <v/>
      </c>
      <c r="H41" s="50" t="str">
        <f t="shared" ca="1" si="2"/>
        <v/>
      </c>
      <c r="I41" s="21"/>
      <c r="K41" s="49" t="str">
        <f t="array" ref="K41">IFERROR(INDEX(商品资料表!$C$1:$K$36,SMALL(IF(商品资料表!$C$1:$C$36=库存查询!$L$4,ROW(商品资料表!$C$1:$C$36)),ROW(35:35)),COLUMN(A:A)),"")</f>
        <v/>
      </c>
      <c r="L41" s="22" t="str">
        <f t="array" ref="L41">IFERROR(INDEX(商品资料表!$C$1:$K$36,SMALL(IF(商品资料表!$C$1:$C$36=库存查询!$L$4,ROW(商品资料表!$C$1:$C$36)),ROW(35:35)),COLUMN(B:B)),"")</f>
        <v/>
      </c>
      <c r="M41" s="23" t="str">
        <f t="array" ref="M41">IFERROR(INDEX(商品资料表!$C$1:$K$36,SMALL(IF(商品资料表!$C$1:$C$36=库存查询!$L$4,ROW(商品资料表!$C$1:$C$36)),ROW(35:35)),COLUMN(C:C)),"")</f>
        <v/>
      </c>
      <c r="N41" s="19" t="str">
        <f t="array" ref="N41">IFERROR(INDEX(商品资料表!$C$1:$K$36,SMALL(IF(商品资料表!$C$1:$C$36=库存查询!$L$4,ROW(商品资料表!$C$1:$C$36)),ROW(35:35)),COLUMN(D:D)),"")</f>
        <v/>
      </c>
      <c r="O41" s="23" t="str">
        <f t="array" ref="O41">IFERROR(INDEX(商品资料表!$C$1:$K$36,SMALL(IF(商品资料表!$C$1:$C$36=库存查询!$L$4,ROW(商品资料表!$C$1:$C$36)),ROW(35:35)),COLUMN(E:E)),"")</f>
        <v/>
      </c>
      <c r="P41" s="19" t="str">
        <f t="array" ref="P41">IFERROR(INDEX(商品资料表!$C$1:$K$36,SMALL(IF(商品资料表!$C$1:$C$36=库存查询!$L$4,ROW(商品资料表!$C$1:$C$36)),ROW(35:35)),COLUMN(F:F)),"")</f>
        <v/>
      </c>
      <c r="Q41" s="19" t="str">
        <f t="array" ref="Q41">IFERROR(INDEX(商品资料表!$C$1:$K$36,SMALL(IF(商品资料表!$C$1:$C$36=库存查询!$L$4,ROW(商品资料表!$C$1:$C$36)),ROW(35:35)),COLUMN(G:G)),"")</f>
        <v/>
      </c>
      <c r="R41" s="19" t="str">
        <f t="array" ref="R41">IFERROR(INDEX(商品资料表!$C$1:$K$36,SMALL(IF(商品资料表!$C$1:$C$36=库存查询!$L$4,ROW(商品资料表!$C$1:$C$36)),ROW(35:35)),COLUMN(H:H)),"")</f>
        <v/>
      </c>
      <c r="S41" s="50" t="str">
        <f t="array" ref="S41">IFERROR(INDEX(商品资料表!$C$1:$K$36,SMALL(IF(商品资料表!$C$1:$C$36=库存查询!$L$4,ROW(商品资料表!$C$1:$C$36)),ROW(35:35)),COLUMN(I:I)),"")</f>
        <v/>
      </c>
      <c r="T41" s="21"/>
    </row>
    <row r="42" spans="3:20" x14ac:dyDescent="0.2">
      <c r="C42" s="20"/>
      <c r="D42" s="49" t="str">
        <f t="array" aca="1" ref="D4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36)))&amp;"","")</f>
        <v/>
      </c>
      <c r="E42" s="19" t="str">
        <f ca="1">IF(D42="","",IFERROR(SUMIFS(商品出入库表!G:G,商品出入库表!C:C,库存查询!D42,商品出入库表!E:E,库存查询!$F$6,商品出入库表!J:J,"&lt;"&amp;(库存查询!$E$4&amp;TEXT(库存查询!$G$4,"00"))*1)-SUMIFS(商品出入库表!G:G,商品出入库表!C:C,库存查询!D42,商品出入库表!E:E,库存查询!$G$6,商品出入库表!J:J,"&lt;"&amp;(库存查询!$E$4&amp;TEXT(库存查询!$G$4,"00"))*1),""))</f>
        <v/>
      </c>
      <c r="F42" s="19" t="str">
        <f ca="1">IF(D42="","",SUMIFS(商品出入库表!G:G,商品出入库表!C:C,库存查询!D42,商品出入库表!H:H,库存查询!$E$4,商品出入库表!I:I,库存查询!$G$4,商品出入库表!E:E,库存查询!$F$6))</f>
        <v/>
      </c>
      <c r="G42" s="19" t="str">
        <f ca="1">IF(D42="","",SUMIFS(商品出入库表!G:G,商品出入库表!C:C,库存查询!D42,商品出入库表!H:H,库存查询!$E$4,商品出入库表!I:I,库存查询!$G$4,商品出入库表!E:E,库存查询!$G$6))</f>
        <v/>
      </c>
      <c r="H42" s="50" t="str">
        <f t="shared" ca="1" si="2"/>
        <v/>
      </c>
      <c r="I42" s="21"/>
      <c r="K42" s="49" t="str">
        <f t="array" ref="K42">IFERROR(INDEX(商品资料表!$C$1:$K$36,SMALL(IF(商品资料表!$C$1:$C$36=库存查询!$L$4,ROW(商品资料表!$C$1:$C$36)),ROW(36:36)),COLUMN(A:A)),"")</f>
        <v/>
      </c>
      <c r="L42" s="22" t="str">
        <f t="array" ref="L42">IFERROR(INDEX(商品资料表!$C$1:$K$36,SMALL(IF(商品资料表!$C$1:$C$36=库存查询!$L$4,ROW(商品资料表!$C$1:$C$36)),ROW(36:36)),COLUMN(B:B)),"")</f>
        <v/>
      </c>
      <c r="M42" s="23" t="str">
        <f t="array" ref="M42">IFERROR(INDEX(商品资料表!$C$1:$K$36,SMALL(IF(商品资料表!$C$1:$C$36=库存查询!$L$4,ROW(商品资料表!$C$1:$C$36)),ROW(36:36)),COLUMN(C:C)),"")</f>
        <v/>
      </c>
      <c r="N42" s="19" t="str">
        <f t="array" ref="N42">IFERROR(INDEX(商品资料表!$C$1:$K$36,SMALL(IF(商品资料表!$C$1:$C$36=库存查询!$L$4,ROW(商品资料表!$C$1:$C$36)),ROW(36:36)),COLUMN(D:D)),"")</f>
        <v/>
      </c>
      <c r="O42" s="23" t="str">
        <f t="array" ref="O42">IFERROR(INDEX(商品资料表!$C$1:$K$36,SMALL(IF(商品资料表!$C$1:$C$36=库存查询!$L$4,ROW(商品资料表!$C$1:$C$36)),ROW(36:36)),COLUMN(E:E)),"")</f>
        <v/>
      </c>
      <c r="P42" s="19" t="str">
        <f t="array" ref="P42">IFERROR(INDEX(商品资料表!$C$1:$K$36,SMALL(IF(商品资料表!$C$1:$C$36=库存查询!$L$4,ROW(商品资料表!$C$1:$C$36)),ROW(36:36)),COLUMN(F:F)),"")</f>
        <v/>
      </c>
      <c r="Q42" s="19" t="str">
        <f t="array" ref="Q42">IFERROR(INDEX(商品资料表!$C$1:$K$36,SMALL(IF(商品资料表!$C$1:$C$36=库存查询!$L$4,ROW(商品资料表!$C$1:$C$36)),ROW(36:36)),COLUMN(G:G)),"")</f>
        <v/>
      </c>
      <c r="R42" s="19" t="str">
        <f t="array" ref="R42">IFERROR(INDEX(商品资料表!$C$1:$K$36,SMALL(IF(商品资料表!$C$1:$C$36=库存查询!$L$4,ROW(商品资料表!$C$1:$C$36)),ROW(36:36)),COLUMN(H:H)),"")</f>
        <v/>
      </c>
      <c r="S42" s="50" t="str">
        <f t="array" ref="S42">IFERROR(INDEX(商品资料表!$C$1:$K$36,SMALL(IF(商品资料表!$C$1:$C$36=库存查询!$L$4,ROW(商品资料表!$C$1:$C$36)),ROW(36:36)),COLUMN(I:I)),"")</f>
        <v/>
      </c>
      <c r="T42" s="21"/>
    </row>
    <row r="43" spans="3:20" x14ac:dyDescent="0.2">
      <c r="C43" s="20"/>
      <c r="D43" s="49" t="str">
        <f t="array" aca="1" ref="D4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37)))&amp;"","")</f>
        <v/>
      </c>
      <c r="E43" s="19" t="str">
        <f ca="1">IF(D43="","",IFERROR(SUMIFS(商品出入库表!G:G,商品出入库表!C:C,库存查询!D43,商品出入库表!E:E,库存查询!$F$6,商品出入库表!J:J,"&lt;"&amp;(库存查询!$E$4&amp;TEXT(库存查询!$G$4,"00"))*1)-SUMIFS(商品出入库表!G:G,商品出入库表!C:C,库存查询!D43,商品出入库表!E:E,库存查询!$G$6,商品出入库表!J:J,"&lt;"&amp;(库存查询!$E$4&amp;TEXT(库存查询!$G$4,"00"))*1),""))</f>
        <v/>
      </c>
      <c r="F43" s="19" t="str">
        <f ca="1">IF(D43="","",SUMIFS(商品出入库表!G:G,商品出入库表!C:C,库存查询!D43,商品出入库表!H:H,库存查询!$E$4,商品出入库表!I:I,库存查询!$G$4,商品出入库表!E:E,库存查询!$F$6))</f>
        <v/>
      </c>
      <c r="G43" s="19" t="str">
        <f ca="1">IF(D43="","",SUMIFS(商品出入库表!G:G,商品出入库表!C:C,库存查询!D43,商品出入库表!H:H,库存查询!$E$4,商品出入库表!I:I,库存查询!$G$4,商品出入库表!E:E,库存查询!$G$6))</f>
        <v/>
      </c>
      <c r="H43" s="50" t="str">
        <f t="shared" ca="1" si="2"/>
        <v/>
      </c>
      <c r="I43" s="21"/>
      <c r="K43" s="49" t="str">
        <f t="array" ref="K43">IFERROR(INDEX(商品资料表!$C$1:$K$36,SMALL(IF(商品资料表!$C$1:$C$36=库存查询!$L$4,ROW(商品资料表!$C$1:$C$36)),ROW(37:37)),COLUMN(A:A)),"")</f>
        <v/>
      </c>
      <c r="L43" s="22" t="str">
        <f t="array" ref="L43">IFERROR(INDEX(商品资料表!$C$1:$K$36,SMALL(IF(商品资料表!$C$1:$C$36=库存查询!$L$4,ROW(商品资料表!$C$1:$C$36)),ROW(37:37)),COLUMN(B:B)),"")</f>
        <v/>
      </c>
      <c r="M43" s="23" t="str">
        <f t="array" ref="M43">IFERROR(INDEX(商品资料表!$C$1:$K$36,SMALL(IF(商品资料表!$C$1:$C$36=库存查询!$L$4,ROW(商品资料表!$C$1:$C$36)),ROW(37:37)),COLUMN(C:C)),"")</f>
        <v/>
      </c>
      <c r="N43" s="19" t="str">
        <f t="array" ref="N43">IFERROR(INDEX(商品资料表!$C$1:$K$36,SMALL(IF(商品资料表!$C$1:$C$36=库存查询!$L$4,ROW(商品资料表!$C$1:$C$36)),ROW(37:37)),COLUMN(D:D)),"")</f>
        <v/>
      </c>
      <c r="O43" s="23" t="str">
        <f t="array" ref="O43">IFERROR(INDEX(商品资料表!$C$1:$K$36,SMALL(IF(商品资料表!$C$1:$C$36=库存查询!$L$4,ROW(商品资料表!$C$1:$C$36)),ROW(37:37)),COLUMN(E:E)),"")</f>
        <v/>
      </c>
      <c r="P43" s="19" t="str">
        <f t="array" ref="P43">IFERROR(INDEX(商品资料表!$C$1:$K$36,SMALL(IF(商品资料表!$C$1:$C$36=库存查询!$L$4,ROW(商品资料表!$C$1:$C$36)),ROW(37:37)),COLUMN(F:F)),"")</f>
        <v/>
      </c>
      <c r="Q43" s="19" t="str">
        <f t="array" ref="Q43">IFERROR(INDEX(商品资料表!$C$1:$K$36,SMALL(IF(商品资料表!$C$1:$C$36=库存查询!$L$4,ROW(商品资料表!$C$1:$C$36)),ROW(37:37)),COLUMN(G:G)),"")</f>
        <v/>
      </c>
      <c r="R43" s="19" t="str">
        <f t="array" ref="R43">IFERROR(INDEX(商品资料表!$C$1:$K$36,SMALL(IF(商品资料表!$C$1:$C$36=库存查询!$L$4,ROW(商品资料表!$C$1:$C$36)),ROW(37:37)),COLUMN(H:H)),"")</f>
        <v/>
      </c>
      <c r="S43" s="50" t="str">
        <f t="array" ref="S43">IFERROR(INDEX(商品资料表!$C$1:$K$36,SMALL(IF(商品资料表!$C$1:$C$36=库存查询!$L$4,ROW(商品资料表!$C$1:$C$36)),ROW(37:37)),COLUMN(I:I)),"")</f>
        <v/>
      </c>
      <c r="T43" s="21"/>
    </row>
    <row r="44" spans="3:20" x14ac:dyDescent="0.2">
      <c r="C44" s="20"/>
      <c r="D44" s="49" t="str">
        <f t="array" aca="1" ref="D4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38)))&amp;"","")</f>
        <v/>
      </c>
      <c r="E44" s="19" t="str">
        <f ca="1">IF(D44="","",IFERROR(SUMIFS(商品出入库表!G:G,商品出入库表!C:C,库存查询!D44,商品出入库表!E:E,库存查询!$F$6,商品出入库表!J:J,"&lt;"&amp;(库存查询!$E$4&amp;TEXT(库存查询!$G$4,"00"))*1)-SUMIFS(商品出入库表!G:G,商品出入库表!C:C,库存查询!D44,商品出入库表!E:E,库存查询!$G$6,商品出入库表!J:J,"&lt;"&amp;(库存查询!$E$4&amp;TEXT(库存查询!$G$4,"00"))*1),""))</f>
        <v/>
      </c>
      <c r="F44" s="19" t="str">
        <f ca="1">IF(D44="","",SUMIFS(商品出入库表!G:G,商品出入库表!C:C,库存查询!D44,商品出入库表!H:H,库存查询!$E$4,商品出入库表!I:I,库存查询!$G$4,商品出入库表!E:E,库存查询!$F$6))</f>
        <v/>
      </c>
      <c r="G44" s="19" t="str">
        <f ca="1">IF(D44="","",SUMIFS(商品出入库表!G:G,商品出入库表!C:C,库存查询!D44,商品出入库表!H:H,库存查询!$E$4,商品出入库表!I:I,库存查询!$G$4,商品出入库表!E:E,库存查询!$G$6))</f>
        <v/>
      </c>
      <c r="H44" s="50" t="str">
        <f t="shared" ca="1" si="2"/>
        <v/>
      </c>
      <c r="I44" s="21"/>
      <c r="K44" s="49" t="str">
        <f t="array" ref="K44">IFERROR(INDEX(商品资料表!$C$1:$K$36,SMALL(IF(商品资料表!$C$1:$C$36=库存查询!$L$4,ROW(商品资料表!$C$1:$C$36)),ROW(38:38)),COLUMN(A:A)),"")</f>
        <v/>
      </c>
      <c r="L44" s="22" t="str">
        <f t="array" ref="L44">IFERROR(INDEX(商品资料表!$C$1:$K$36,SMALL(IF(商品资料表!$C$1:$C$36=库存查询!$L$4,ROW(商品资料表!$C$1:$C$36)),ROW(38:38)),COLUMN(B:B)),"")</f>
        <v/>
      </c>
      <c r="M44" s="23" t="str">
        <f t="array" ref="M44">IFERROR(INDEX(商品资料表!$C$1:$K$36,SMALL(IF(商品资料表!$C$1:$C$36=库存查询!$L$4,ROW(商品资料表!$C$1:$C$36)),ROW(38:38)),COLUMN(C:C)),"")</f>
        <v/>
      </c>
      <c r="N44" s="19" t="str">
        <f t="array" ref="N44">IFERROR(INDEX(商品资料表!$C$1:$K$36,SMALL(IF(商品资料表!$C$1:$C$36=库存查询!$L$4,ROW(商品资料表!$C$1:$C$36)),ROW(38:38)),COLUMN(D:D)),"")</f>
        <v/>
      </c>
      <c r="O44" s="23" t="str">
        <f t="array" ref="O44">IFERROR(INDEX(商品资料表!$C$1:$K$36,SMALL(IF(商品资料表!$C$1:$C$36=库存查询!$L$4,ROW(商品资料表!$C$1:$C$36)),ROW(38:38)),COLUMN(E:E)),"")</f>
        <v/>
      </c>
      <c r="P44" s="19" t="str">
        <f t="array" ref="P44">IFERROR(INDEX(商品资料表!$C$1:$K$36,SMALL(IF(商品资料表!$C$1:$C$36=库存查询!$L$4,ROW(商品资料表!$C$1:$C$36)),ROW(38:38)),COLUMN(F:F)),"")</f>
        <v/>
      </c>
      <c r="Q44" s="19" t="str">
        <f t="array" ref="Q44">IFERROR(INDEX(商品资料表!$C$1:$K$36,SMALL(IF(商品资料表!$C$1:$C$36=库存查询!$L$4,ROW(商品资料表!$C$1:$C$36)),ROW(38:38)),COLUMN(G:G)),"")</f>
        <v/>
      </c>
      <c r="R44" s="19" t="str">
        <f t="array" ref="R44">IFERROR(INDEX(商品资料表!$C$1:$K$36,SMALL(IF(商品资料表!$C$1:$C$36=库存查询!$L$4,ROW(商品资料表!$C$1:$C$36)),ROW(38:38)),COLUMN(H:H)),"")</f>
        <v/>
      </c>
      <c r="S44" s="50" t="str">
        <f t="array" ref="S44">IFERROR(INDEX(商品资料表!$C$1:$K$36,SMALL(IF(商品资料表!$C$1:$C$36=库存查询!$L$4,ROW(商品资料表!$C$1:$C$36)),ROW(38:38)),COLUMN(I:I)),"")</f>
        <v/>
      </c>
      <c r="T44" s="21"/>
    </row>
    <row r="45" spans="3:20" x14ac:dyDescent="0.2">
      <c r="C45" s="20"/>
      <c r="D45" s="49" t="str">
        <f t="array" aca="1" ref="D4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39)))&amp;"","")</f>
        <v/>
      </c>
      <c r="E45" s="19" t="str">
        <f ca="1">IF(D45="","",IFERROR(SUMIFS(商品出入库表!G:G,商品出入库表!C:C,库存查询!D45,商品出入库表!E:E,库存查询!$F$6,商品出入库表!J:J,"&lt;"&amp;(库存查询!$E$4&amp;TEXT(库存查询!$G$4,"00"))*1)-SUMIFS(商品出入库表!G:G,商品出入库表!C:C,库存查询!D45,商品出入库表!E:E,库存查询!$G$6,商品出入库表!J:J,"&lt;"&amp;(库存查询!$E$4&amp;TEXT(库存查询!$G$4,"00"))*1),""))</f>
        <v/>
      </c>
      <c r="F45" s="19" t="str">
        <f ca="1">IF(D45="","",SUMIFS(商品出入库表!G:G,商品出入库表!C:C,库存查询!D45,商品出入库表!H:H,库存查询!$E$4,商品出入库表!I:I,库存查询!$G$4,商品出入库表!E:E,库存查询!$F$6))</f>
        <v/>
      </c>
      <c r="G45" s="19" t="str">
        <f ca="1">IF(D45="","",SUMIFS(商品出入库表!G:G,商品出入库表!C:C,库存查询!D45,商品出入库表!H:H,库存查询!$E$4,商品出入库表!I:I,库存查询!$G$4,商品出入库表!E:E,库存查询!$G$6))</f>
        <v/>
      </c>
      <c r="H45" s="50" t="str">
        <f t="shared" ca="1" si="2"/>
        <v/>
      </c>
      <c r="I45" s="21"/>
      <c r="K45" s="49" t="str">
        <f t="array" ref="K45">IFERROR(INDEX(商品资料表!$C$1:$K$36,SMALL(IF(商品资料表!$C$1:$C$36=库存查询!$L$4,ROW(商品资料表!$C$1:$C$36)),ROW(39:39)),COLUMN(A:A)),"")</f>
        <v/>
      </c>
      <c r="L45" s="22" t="str">
        <f t="array" ref="L45">IFERROR(INDEX(商品资料表!$C$1:$K$36,SMALL(IF(商品资料表!$C$1:$C$36=库存查询!$L$4,ROW(商品资料表!$C$1:$C$36)),ROW(39:39)),COLUMN(B:B)),"")</f>
        <v/>
      </c>
      <c r="M45" s="23" t="str">
        <f t="array" ref="M45">IFERROR(INDEX(商品资料表!$C$1:$K$36,SMALL(IF(商品资料表!$C$1:$C$36=库存查询!$L$4,ROW(商品资料表!$C$1:$C$36)),ROW(39:39)),COLUMN(C:C)),"")</f>
        <v/>
      </c>
      <c r="N45" s="19" t="str">
        <f t="array" ref="N45">IFERROR(INDEX(商品资料表!$C$1:$K$36,SMALL(IF(商品资料表!$C$1:$C$36=库存查询!$L$4,ROW(商品资料表!$C$1:$C$36)),ROW(39:39)),COLUMN(D:D)),"")</f>
        <v/>
      </c>
      <c r="O45" s="23" t="str">
        <f t="array" ref="O45">IFERROR(INDEX(商品资料表!$C$1:$K$36,SMALL(IF(商品资料表!$C$1:$C$36=库存查询!$L$4,ROW(商品资料表!$C$1:$C$36)),ROW(39:39)),COLUMN(E:E)),"")</f>
        <v/>
      </c>
      <c r="P45" s="19" t="str">
        <f t="array" ref="P45">IFERROR(INDEX(商品资料表!$C$1:$K$36,SMALL(IF(商品资料表!$C$1:$C$36=库存查询!$L$4,ROW(商品资料表!$C$1:$C$36)),ROW(39:39)),COLUMN(F:F)),"")</f>
        <v/>
      </c>
      <c r="Q45" s="19" t="str">
        <f t="array" ref="Q45">IFERROR(INDEX(商品资料表!$C$1:$K$36,SMALL(IF(商品资料表!$C$1:$C$36=库存查询!$L$4,ROW(商品资料表!$C$1:$C$36)),ROW(39:39)),COLUMN(G:G)),"")</f>
        <v/>
      </c>
      <c r="R45" s="19" t="str">
        <f t="array" ref="R45">IFERROR(INDEX(商品资料表!$C$1:$K$36,SMALL(IF(商品资料表!$C$1:$C$36=库存查询!$L$4,ROW(商品资料表!$C$1:$C$36)),ROW(39:39)),COLUMN(H:H)),"")</f>
        <v/>
      </c>
      <c r="S45" s="50" t="str">
        <f t="array" ref="S45">IFERROR(INDEX(商品资料表!$C$1:$K$36,SMALL(IF(商品资料表!$C$1:$C$36=库存查询!$L$4,ROW(商品资料表!$C$1:$C$36)),ROW(39:39)),COLUMN(I:I)),"")</f>
        <v/>
      </c>
      <c r="T45" s="21"/>
    </row>
    <row r="46" spans="3:20" x14ac:dyDescent="0.2">
      <c r="C46" s="20"/>
      <c r="D46" s="49" t="str">
        <f t="array" aca="1" ref="D4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40)))&amp;"","")</f>
        <v/>
      </c>
      <c r="E46" s="19" t="str">
        <f ca="1">IF(D46="","",IFERROR(SUMIFS(商品出入库表!G:G,商品出入库表!C:C,库存查询!D46,商品出入库表!E:E,库存查询!$F$6,商品出入库表!J:J,"&lt;"&amp;(库存查询!$E$4&amp;TEXT(库存查询!$G$4,"00"))*1)-SUMIFS(商品出入库表!G:G,商品出入库表!C:C,库存查询!D46,商品出入库表!E:E,库存查询!$G$6,商品出入库表!J:J,"&lt;"&amp;(库存查询!$E$4&amp;TEXT(库存查询!$G$4,"00"))*1),""))</f>
        <v/>
      </c>
      <c r="F46" s="19" t="str">
        <f ca="1">IF(D46="","",SUMIFS(商品出入库表!G:G,商品出入库表!C:C,库存查询!D46,商品出入库表!H:H,库存查询!$E$4,商品出入库表!I:I,库存查询!$G$4,商品出入库表!E:E,库存查询!$F$6))</f>
        <v/>
      </c>
      <c r="G46" s="19" t="str">
        <f ca="1">IF(D46="","",SUMIFS(商品出入库表!G:G,商品出入库表!C:C,库存查询!D46,商品出入库表!H:H,库存查询!$E$4,商品出入库表!I:I,库存查询!$G$4,商品出入库表!E:E,库存查询!$G$6))</f>
        <v/>
      </c>
      <c r="H46" s="50" t="str">
        <f t="shared" ca="1" si="2"/>
        <v/>
      </c>
      <c r="I46" s="21"/>
      <c r="K46" s="49" t="str">
        <f t="array" ref="K46">IFERROR(INDEX(商品资料表!$C$1:$K$36,SMALL(IF(商品资料表!$C$1:$C$36=库存查询!$L$4,ROW(商品资料表!$C$1:$C$36)),ROW(40:40)),COLUMN(A:A)),"")</f>
        <v/>
      </c>
      <c r="L46" s="22" t="str">
        <f t="array" ref="L46">IFERROR(INDEX(商品资料表!$C$1:$K$36,SMALL(IF(商品资料表!$C$1:$C$36=库存查询!$L$4,ROW(商品资料表!$C$1:$C$36)),ROW(40:40)),COLUMN(B:B)),"")</f>
        <v/>
      </c>
      <c r="M46" s="23" t="str">
        <f t="array" ref="M46">IFERROR(INDEX(商品资料表!$C$1:$K$36,SMALL(IF(商品资料表!$C$1:$C$36=库存查询!$L$4,ROW(商品资料表!$C$1:$C$36)),ROW(40:40)),COLUMN(C:C)),"")</f>
        <v/>
      </c>
      <c r="N46" s="19" t="str">
        <f t="array" ref="N46">IFERROR(INDEX(商品资料表!$C$1:$K$36,SMALL(IF(商品资料表!$C$1:$C$36=库存查询!$L$4,ROW(商品资料表!$C$1:$C$36)),ROW(40:40)),COLUMN(D:D)),"")</f>
        <v/>
      </c>
      <c r="O46" s="23" t="str">
        <f t="array" ref="O46">IFERROR(INDEX(商品资料表!$C$1:$K$36,SMALL(IF(商品资料表!$C$1:$C$36=库存查询!$L$4,ROW(商品资料表!$C$1:$C$36)),ROW(40:40)),COLUMN(E:E)),"")</f>
        <v/>
      </c>
      <c r="P46" s="19" t="str">
        <f t="array" ref="P46">IFERROR(INDEX(商品资料表!$C$1:$K$36,SMALL(IF(商品资料表!$C$1:$C$36=库存查询!$L$4,ROW(商品资料表!$C$1:$C$36)),ROW(40:40)),COLUMN(F:F)),"")</f>
        <v/>
      </c>
      <c r="Q46" s="19" t="str">
        <f t="array" ref="Q46">IFERROR(INDEX(商品资料表!$C$1:$K$36,SMALL(IF(商品资料表!$C$1:$C$36=库存查询!$L$4,ROW(商品资料表!$C$1:$C$36)),ROW(40:40)),COLUMN(G:G)),"")</f>
        <v/>
      </c>
      <c r="R46" s="19" t="str">
        <f t="array" ref="R46">IFERROR(INDEX(商品资料表!$C$1:$K$36,SMALL(IF(商品资料表!$C$1:$C$36=库存查询!$L$4,ROW(商品资料表!$C$1:$C$36)),ROW(40:40)),COLUMN(H:H)),"")</f>
        <v/>
      </c>
      <c r="S46" s="50" t="str">
        <f t="array" ref="S46">IFERROR(INDEX(商品资料表!$C$1:$K$36,SMALL(IF(商品资料表!$C$1:$C$36=库存查询!$L$4,ROW(商品资料表!$C$1:$C$36)),ROW(40:40)),COLUMN(I:I)),"")</f>
        <v/>
      </c>
      <c r="T46" s="21"/>
    </row>
    <row r="47" spans="3:20" x14ac:dyDescent="0.2">
      <c r="C47" s="20"/>
      <c r="D47" s="49" t="str">
        <f t="array" aca="1" ref="D4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41)))&amp;"","")</f>
        <v/>
      </c>
      <c r="E47" s="19" t="str">
        <f ca="1">IF(D47="","",IFERROR(SUMIFS(商品出入库表!G:G,商品出入库表!C:C,库存查询!D47,商品出入库表!E:E,库存查询!$F$6,商品出入库表!J:J,"&lt;"&amp;(库存查询!$E$4&amp;TEXT(库存查询!$G$4,"00"))*1)-SUMIFS(商品出入库表!G:G,商品出入库表!C:C,库存查询!D47,商品出入库表!E:E,库存查询!$G$6,商品出入库表!J:J,"&lt;"&amp;(库存查询!$E$4&amp;TEXT(库存查询!$G$4,"00"))*1),""))</f>
        <v/>
      </c>
      <c r="F47" s="19" t="str">
        <f ca="1">IF(D47="","",SUMIFS(商品出入库表!G:G,商品出入库表!C:C,库存查询!D47,商品出入库表!H:H,库存查询!$E$4,商品出入库表!I:I,库存查询!$G$4,商品出入库表!E:E,库存查询!$F$6))</f>
        <v/>
      </c>
      <c r="G47" s="19" t="str">
        <f ca="1">IF(D47="","",SUMIFS(商品出入库表!G:G,商品出入库表!C:C,库存查询!D47,商品出入库表!H:H,库存查询!$E$4,商品出入库表!I:I,库存查询!$G$4,商品出入库表!E:E,库存查询!$G$6))</f>
        <v/>
      </c>
      <c r="H47" s="50" t="str">
        <f t="shared" ca="1" si="2"/>
        <v/>
      </c>
      <c r="I47" s="21"/>
      <c r="K47" s="49" t="str">
        <f t="array" ref="K47">IFERROR(INDEX(商品资料表!$C$1:$K$36,SMALL(IF(商品资料表!$C$1:$C$36=库存查询!$L$4,ROW(商品资料表!$C$1:$C$36)),ROW(41:41)),COLUMN(A:A)),"")</f>
        <v/>
      </c>
      <c r="L47" s="22" t="str">
        <f t="array" ref="L47">IFERROR(INDEX(商品资料表!$C$1:$K$36,SMALL(IF(商品资料表!$C$1:$C$36=库存查询!$L$4,ROW(商品资料表!$C$1:$C$36)),ROW(41:41)),COLUMN(B:B)),"")</f>
        <v/>
      </c>
      <c r="M47" s="23" t="str">
        <f t="array" ref="M47">IFERROR(INDEX(商品资料表!$C$1:$K$36,SMALL(IF(商品资料表!$C$1:$C$36=库存查询!$L$4,ROW(商品资料表!$C$1:$C$36)),ROW(41:41)),COLUMN(C:C)),"")</f>
        <v/>
      </c>
      <c r="N47" s="19" t="str">
        <f t="array" ref="N47">IFERROR(INDEX(商品资料表!$C$1:$K$36,SMALL(IF(商品资料表!$C$1:$C$36=库存查询!$L$4,ROW(商品资料表!$C$1:$C$36)),ROW(41:41)),COLUMN(D:D)),"")</f>
        <v/>
      </c>
      <c r="O47" s="23" t="str">
        <f t="array" ref="O47">IFERROR(INDEX(商品资料表!$C$1:$K$36,SMALL(IF(商品资料表!$C$1:$C$36=库存查询!$L$4,ROW(商品资料表!$C$1:$C$36)),ROW(41:41)),COLUMN(E:E)),"")</f>
        <v/>
      </c>
      <c r="P47" s="19" t="str">
        <f t="array" ref="P47">IFERROR(INDEX(商品资料表!$C$1:$K$36,SMALL(IF(商品资料表!$C$1:$C$36=库存查询!$L$4,ROW(商品资料表!$C$1:$C$36)),ROW(41:41)),COLUMN(F:F)),"")</f>
        <v/>
      </c>
      <c r="Q47" s="19" t="str">
        <f t="array" ref="Q47">IFERROR(INDEX(商品资料表!$C$1:$K$36,SMALL(IF(商品资料表!$C$1:$C$36=库存查询!$L$4,ROW(商品资料表!$C$1:$C$36)),ROW(41:41)),COLUMN(G:G)),"")</f>
        <v/>
      </c>
      <c r="R47" s="19" t="str">
        <f t="array" ref="R47">IFERROR(INDEX(商品资料表!$C$1:$K$36,SMALL(IF(商品资料表!$C$1:$C$36=库存查询!$L$4,ROW(商品资料表!$C$1:$C$36)),ROW(41:41)),COLUMN(H:H)),"")</f>
        <v/>
      </c>
      <c r="S47" s="50" t="str">
        <f t="array" ref="S47">IFERROR(INDEX(商品资料表!$C$1:$K$36,SMALL(IF(商品资料表!$C$1:$C$36=库存查询!$L$4,ROW(商品资料表!$C$1:$C$36)),ROW(41:41)),COLUMN(I:I)),"")</f>
        <v/>
      </c>
      <c r="T47" s="21"/>
    </row>
    <row r="48" spans="3:20" x14ac:dyDescent="0.2">
      <c r="C48" s="20"/>
      <c r="D48" s="49" t="str">
        <f t="array" aca="1" ref="D4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42)))&amp;"","")</f>
        <v/>
      </c>
      <c r="E48" s="19" t="str">
        <f ca="1">IF(D48="","",IFERROR(SUMIFS(商品出入库表!G:G,商品出入库表!C:C,库存查询!D48,商品出入库表!E:E,库存查询!$F$6,商品出入库表!J:J,"&lt;"&amp;(库存查询!$E$4&amp;TEXT(库存查询!$G$4,"00"))*1)-SUMIFS(商品出入库表!G:G,商品出入库表!C:C,库存查询!D48,商品出入库表!E:E,库存查询!$G$6,商品出入库表!J:J,"&lt;"&amp;(库存查询!$E$4&amp;TEXT(库存查询!$G$4,"00"))*1),""))</f>
        <v/>
      </c>
      <c r="F48" s="19" t="str">
        <f ca="1">IF(D48="","",SUMIFS(商品出入库表!G:G,商品出入库表!C:C,库存查询!D48,商品出入库表!H:H,库存查询!$E$4,商品出入库表!I:I,库存查询!$G$4,商品出入库表!E:E,库存查询!$F$6))</f>
        <v/>
      </c>
      <c r="G48" s="19" t="str">
        <f ca="1">IF(D48="","",SUMIFS(商品出入库表!G:G,商品出入库表!C:C,库存查询!D48,商品出入库表!H:H,库存查询!$E$4,商品出入库表!I:I,库存查询!$G$4,商品出入库表!E:E,库存查询!$G$6))</f>
        <v/>
      </c>
      <c r="H48" s="50" t="str">
        <f t="shared" ca="1" si="2"/>
        <v/>
      </c>
      <c r="I48" s="21"/>
      <c r="K48" s="49" t="str">
        <f t="array" ref="K48">IFERROR(INDEX(商品资料表!$C$1:$K$36,SMALL(IF(商品资料表!$C$1:$C$36=库存查询!$L$4,ROW(商品资料表!$C$1:$C$36)),ROW(42:42)),COLUMN(A:A)),"")</f>
        <v/>
      </c>
      <c r="L48" s="22" t="str">
        <f t="array" ref="L48">IFERROR(INDEX(商品资料表!$C$1:$K$36,SMALL(IF(商品资料表!$C$1:$C$36=库存查询!$L$4,ROW(商品资料表!$C$1:$C$36)),ROW(42:42)),COLUMN(B:B)),"")</f>
        <v/>
      </c>
      <c r="M48" s="23" t="str">
        <f t="array" ref="M48">IFERROR(INDEX(商品资料表!$C$1:$K$36,SMALL(IF(商品资料表!$C$1:$C$36=库存查询!$L$4,ROW(商品资料表!$C$1:$C$36)),ROW(42:42)),COLUMN(C:C)),"")</f>
        <v/>
      </c>
      <c r="N48" s="19" t="str">
        <f t="array" ref="N48">IFERROR(INDEX(商品资料表!$C$1:$K$36,SMALL(IF(商品资料表!$C$1:$C$36=库存查询!$L$4,ROW(商品资料表!$C$1:$C$36)),ROW(42:42)),COLUMN(D:D)),"")</f>
        <v/>
      </c>
      <c r="O48" s="23" t="str">
        <f t="array" ref="O48">IFERROR(INDEX(商品资料表!$C$1:$K$36,SMALL(IF(商品资料表!$C$1:$C$36=库存查询!$L$4,ROW(商品资料表!$C$1:$C$36)),ROW(42:42)),COLUMN(E:E)),"")</f>
        <v/>
      </c>
      <c r="P48" s="19" t="str">
        <f t="array" ref="P48">IFERROR(INDEX(商品资料表!$C$1:$K$36,SMALL(IF(商品资料表!$C$1:$C$36=库存查询!$L$4,ROW(商品资料表!$C$1:$C$36)),ROW(42:42)),COLUMN(F:F)),"")</f>
        <v/>
      </c>
      <c r="Q48" s="19" t="str">
        <f t="array" ref="Q48">IFERROR(INDEX(商品资料表!$C$1:$K$36,SMALL(IF(商品资料表!$C$1:$C$36=库存查询!$L$4,ROW(商品资料表!$C$1:$C$36)),ROW(42:42)),COLUMN(G:G)),"")</f>
        <v/>
      </c>
      <c r="R48" s="19" t="str">
        <f t="array" ref="R48">IFERROR(INDEX(商品资料表!$C$1:$K$36,SMALL(IF(商品资料表!$C$1:$C$36=库存查询!$L$4,ROW(商品资料表!$C$1:$C$36)),ROW(42:42)),COLUMN(H:H)),"")</f>
        <v/>
      </c>
      <c r="S48" s="50" t="str">
        <f t="array" ref="S48">IFERROR(INDEX(商品资料表!$C$1:$K$36,SMALL(IF(商品资料表!$C$1:$C$36=库存查询!$L$4,ROW(商品资料表!$C$1:$C$36)),ROW(42:42)),COLUMN(I:I)),"")</f>
        <v/>
      </c>
      <c r="T48" s="21"/>
    </row>
    <row r="49" spans="3:20" x14ac:dyDescent="0.2">
      <c r="C49" s="20"/>
      <c r="D49" s="49" t="str">
        <f t="array" aca="1" ref="D4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43)))&amp;"","")</f>
        <v/>
      </c>
      <c r="E49" s="19" t="str">
        <f ca="1">IF(D49="","",IFERROR(SUMIFS(商品出入库表!G:G,商品出入库表!C:C,库存查询!D49,商品出入库表!E:E,库存查询!$F$6,商品出入库表!J:J,"&lt;"&amp;(库存查询!$E$4&amp;TEXT(库存查询!$G$4,"00"))*1)-SUMIFS(商品出入库表!G:G,商品出入库表!C:C,库存查询!D49,商品出入库表!E:E,库存查询!$G$6,商品出入库表!J:J,"&lt;"&amp;(库存查询!$E$4&amp;TEXT(库存查询!$G$4,"00"))*1),""))</f>
        <v/>
      </c>
      <c r="F49" s="19" t="str">
        <f ca="1">IF(D49="","",SUMIFS(商品出入库表!G:G,商品出入库表!C:C,库存查询!D49,商品出入库表!H:H,库存查询!$E$4,商品出入库表!I:I,库存查询!$G$4,商品出入库表!E:E,库存查询!$F$6))</f>
        <v/>
      </c>
      <c r="G49" s="19" t="str">
        <f ca="1">IF(D49="","",SUMIFS(商品出入库表!G:G,商品出入库表!C:C,库存查询!D49,商品出入库表!H:H,库存查询!$E$4,商品出入库表!I:I,库存查询!$G$4,商品出入库表!E:E,库存查询!$G$6))</f>
        <v/>
      </c>
      <c r="H49" s="50" t="str">
        <f t="shared" ca="1" si="2"/>
        <v/>
      </c>
      <c r="I49" s="21"/>
      <c r="K49" s="49" t="str">
        <f t="array" ref="K49">IFERROR(INDEX(商品资料表!$C$1:$K$36,SMALL(IF(商品资料表!$C$1:$C$36=库存查询!$L$4,ROW(商品资料表!$C$1:$C$36)),ROW(43:43)),COLUMN(A:A)),"")</f>
        <v/>
      </c>
      <c r="L49" s="22" t="str">
        <f t="array" ref="L49">IFERROR(INDEX(商品资料表!$C$1:$K$36,SMALL(IF(商品资料表!$C$1:$C$36=库存查询!$L$4,ROW(商品资料表!$C$1:$C$36)),ROW(43:43)),COLUMN(B:B)),"")</f>
        <v/>
      </c>
      <c r="M49" s="23" t="str">
        <f t="array" ref="M49">IFERROR(INDEX(商品资料表!$C$1:$K$36,SMALL(IF(商品资料表!$C$1:$C$36=库存查询!$L$4,ROW(商品资料表!$C$1:$C$36)),ROW(43:43)),COLUMN(C:C)),"")</f>
        <v/>
      </c>
      <c r="N49" s="19" t="str">
        <f t="array" ref="N49">IFERROR(INDEX(商品资料表!$C$1:$K$36,SMALL(IF(商品资料表!$C$1:$C$36=库存查询!$L$4,ROW(商品资料表!$C$1:$C$36)),ROW(43:43)),COLUMN(D:D)),"")</f>
        <v/>
      </c>
      <c r="O49" s="23" t="str">
        <f t="array" ref="O49">IFERROR(INDEX(商品资料表!$C$1:$K$36,SMALL(IF(商品资料表!$C$1:$C$36=库存查询!$L$4,ROW(商品资料表!$C$1:$C$36)),ROW(43:43)),COLUMN(E:E)),"")</f>
        <v/>
      </c>
      <c r="P49" s="19" t="str">
        <f t="array" ref="P49">IFERROR(INDEX(商品资料表!$C$1:$K$36,SMALL(IF(商品资料表!$C$1:$C$36=库存查询!$L$4,ROW(商品资料表!$C$1:$C$36)),ROW(43:43)),COLUMN(F:F)),"")</f>
        <v/>
      </c>
      <c r="Q49" s="19" t="str">
        <f t="array" ref="Q49">IFERROR(INDEX(商品资料表!$C$1:$K$36,SMALL(IF(商品资料表!$C$1:$C$36=库存查询!$L$4,ROW(商品资料表!$C$1:$C$36)),ROW(43:43)),COLUMN(G:G)),"")</f>
        <v/>
      </c>
      <c r="R49" s="19" t="str">
        <f t="array" ref="R49">IFERROR(INDEX(商品资料表!$C$1:$K$36,SMALL(IF(商品资料表!$C$1:$C$36=库存查询!$L$4,ROW(商品资料表!$C$1:$C$36)),ROW(43:43)),COLUMN(H:H)),"")</f>
        <v/>
      </c>
      <c r="S49" s="50" t="str">
        <f t="array" ref="S49">IFERROR(INDEX(商品资料表!$C$1:$K$36,SMALL(IF(商品资料表!$C$1:$C$36=库存查询!$L$4,ROW(商品资料表!$C$1:$C$36)),ROW(43:43)),COLUMN(I:I)),"")</f>
        <v/>
      </c>
      <c r="T49" s="21"/>
    </row>
    <row r="50" spans="3:20" x14ac:dyDescent="0.2">
      <c r="C50" s="20"/>
      <c r="D50" s="49" t="str">
        <f t="array" aca="1" ref="D5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44)))&amp;"","")</f>
        <v/>
      </c>
      <c r="E50" s="19" t="str">
        <f ca="1">IF(D50="","",IFERROR(SUMIFS(商品出入库表!G:G,商品出入库表!C:C,库存查询!D50,商品出入库表!E:E,库存查询!$F$6,商品出入库表!J:J,"&lt;"&amp;(库存查询!$E$4&amp;TEXT(库存查询!$G$4,"00"))*1)-SUMIFS(商品出入库表!G:G,商品出入库表!C:C,库存查询!D50,商品出入库表!E:E,库存查询!$G$6,商品出入库表!J:J,"&lt;"&amp;(库存查询!$E$4&amp;TEXT(库存查询!$G$4,"00"))*1),""))</f>
        <v/>
      </c>
      <c r="F50" s="19" t="str">
        <f ca="1">IF(D50="","",SUMIFS(商品出入库表!G:G,商品出入库表!C:C,库存查询!D50,商品出入库表!H:H,库存查询!$E$4,商品出入库表!I:I,库存查询!$G$4,商品出入库表!E:E,库存查询!$F$6))</f>
        <v/>
      </c>
      <c r="G50" s="19" t="str">
        <f ca="1">IF(D50="","",SUMIFS(商品出入库表!G:G,商品出入库表!C:C,库存查询!D50,商品出入库表!H:H,库存查询!$E$4,商品出入库表!I:I,库存查询!$G$4,商品出入库表!E:E,库存查询!$G$6))</f>
        <v/>
      </c>
      <c r="H50" s="50" t="str">
        <f t="shared" ca="1" si="2"/>
        <v/>
      </c>
      <c r="I50" s="21"/>
      <c r="K50" s="49" t="str">
        <f t="array" ref="K50">IFERROR(INDEX(商品资料表!$C$1:$K$36,SMALL(IF(商品资料表!$C$1:$C$36=库存查询!$L$4,ROW(商品资料表!$C$1:$C$36)),ROW(44:44)),COLUMN(A:A)),"")</f>
        <v/>
      </c>
      <c r="L50" s="22" t="str">
        <f t="array" ref="L50">IFERROR(INDEX(商品资料表!$C$1:$K$36,SMALL(IF(商品资料表!$C$1:$C$36=库存查询!$L$4,ROW(商品资料表!$C$1:$C$36)),ROW(44:44)),COLUMN(B:B)),"")</f>
        <v/>
      </c>
      <c r="M50" s="23" t="str">
        <f t="array" ref="M50">IFERROR(INDEX(商品资料表!$C$1:$K$36,SMALL(IF(商品资料表!$C$1:$C$36=库存查询!$L$4,ROW(商品资料表!$C$1:$C$36)),ROW(44:44)),COLUMN(C:C)),"")</f>
        <v/>
      </c>
      <c r="N50" s="19" t="str">
        <f t="array" ref="N50">IFERROR(INDEX(商品资料表!$C$1:$K$36,SMALL(IF(商品资料表!$C$1:$C$36=库存查询!$L$4,ROW(商品资料表!$C$1:$C$36)),ROW(44:44)),COLUMN(D:D)),"")</f>
        <v/>
      </c>
      <c r="O50" s="23" t="str">
        <f t="array" ref="O50">IFERROR(INDEX(商品资料表!$C$1:$K$36,SMALL(IF(商品资料表!$C$1:$C$36=库存查询!$L$4,ROW(商品资料表!$C$1:$C$36)),ROW(44:44)),COLUMN(E:E)),"")</f>
        <v/>
      </c>
      <c r="P50" s="19" t="str">
        <f t="array" ref="P50">IFERROR(INDEX(商品资料表!$C$1:$K$36,SMALL(IF(商品资料表!$C$1:$C$36=库存查询!$L$4,ROW(商品资料表!$C$1:$C$36)),ROW(44:44)),COLUMN(F:F)),"")</f>
        <v/>
      </c>
      <c r="Q50" s="19" t="str">
        <f t="array" ref="Q50">IFERROR(INDEX(商品资料表!$C$1:$K$36,SMALL(IF(商品资料表!$C$1:$C$36=库存查询!$L$4,ROW(商品资料表!$C$1:$C$36)),ROW(44:44)),COLUMN(G:G)),"")</f>
        <v/>
      </c>
      <c r="R50" s="19" t="str">
        <f t="array" ref="R50">IFERROR(INDEX(商品资料表!$C$1:$K$36,SMALL(IF(商品资料表!$C$1:$C$36=库存查询!$L$4,ROW(商品资料表!$C$1:$C$36)),ROW(44:44)),COLUMN(H:H)),"")</f>
        <v/>
      </c>
      <c r="S50" s="50" t="str">
        <f t="array" ref="S50">IFERROR(INDEX(商品资料表!$C$1:$K$36,SMALL(IF(商品资料表!$C$1:$C$36=库存查询!$L$4,ROW(商品资料表!$C$1:$C$36)),ROW(44:44)),COLUMN(I:I)),"")</f>
        <v/>
      </c>
      <c r="T50" s="21"/>
    </row>
    <row r="51" spans="3:20" x14ac:dyDescent="0.2">
      <c r="C51" s="20"/>
      <c r="D51" s="49" t="str">
        <f t="array" aca="1" ref="D5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45)))&amp;"","")</f>
        <v/>
      </c>
      <c r="E51" s="19" t="str">
        <f ca="1">IF(D51="","",IFERROR(SUMIFS(商品出入库表!G:G,商品出入库表!C:C,库存查询!D51,商品出入库表!E:E,库存查询!$F$6,商品出入库表!J:J,"&lt;"&amp;(库存查询!$E$4&amp;TEXT(库存查询!$G$4,"00"))*1)-SUMIFS(商品出入库表!G:G,商品出入库表!C:C,库存查询!D51,商品出入库表!E:E,库存查询!$G$6,商品出入库表!J:J,"&lt;"&amp;(库存查询!$E$4&amp;TEXT(库存查询!$G$4,"00"))*1),""))</f>
        <v/>
      </c>
      <c r="F51" s="19" t="str">
        <f ca="1">IF(D51="","",SUMIFS(商品出入库表!G:G,商品出入库表!C:C,库存查询!D51,商品出入库表!H:H,库存查询!$E$4,商品出入库表!I:I,库存查询!$G$4,商品出入库表!E:E,库存查询!$F$6))</f>
        <v/>
      </c>
      <c r="G51" s="19" t="str">
        <f ca="1">IF(D51="","",SUMIFS(商品出入库表!G:G,商品出入库表!C:C,库存查询!D51,商品出入库表!H:H,库存查询!$E$4,商品出入库表!I:I,库存查询!$G$4,商品出入库表!E:E,库存查询!$G$6))</f>
        <v/>
      </c>
      <c r="H51" s="50" t="str">
        <f t="shared" ref="H51:H114" ca="1" si="3">IFERROR(E51+F51-G51,"")</f>
        <v/>
      </c>
      <c r="I51" s="21"/>
      <c r="K51" s="49" t="str">
        <f t="array" ref="K51">IFERROR(INDEX(商品资料表!$C$1:$K$36,SMALL(IF(商品资料表!$C$1:$C$36=库存查询!$L$4,ROW(商品资料表!$C$1:$C$36)),ROW(45:45)),COLUMN(A:A)),"")</f>
        <v/>
      </c>
      <c r="L51" s="22" t="str">
        <f t="array" ref="L51">IFERROR(INDEX(商品资料表!$C$1:$K$36,SMALL(IF(商品资料表!$C$1:$C$36=库存查询!$L$4,ROW(商品资料表!$C$1:$C$36)),ROW(45:45)),COLUMN(B:B)),"")</f>
        <v/>
      </c>
      <c r="M51" s="23" t="str">
        <f t="array" ref="M51">IFERROR(INDEX(商品资料表!$C$1:$K$36,SMALL(IF(商品资料表!$C$1:$C$36=库存查询!$L$4,ROW(商品资料表!$C$1:$C$36)),ROW(45:45)),COLUMN(C:C)),"")</f>
        <v/>
      </c>
      <c r="N51" s="19" t="str">
        <f t="array" ref="N51">IFERROR(INDEX(商品资料表!$C$1:$K$36,SMALL(IF(商品资料表!$C$1:$C$36=库存查询!$L$4,ROW(商品资料表!$C$1:$C$36)),ROW(45:45)),COLUMN(D:D)),"")</f>
        <v/>
      </c>
      <c r="O51" s="23" t="str">
        <f t="array" ref="O51">IFERROR(INDEX(商品资料表!$C$1:$K$36,SMALL(IF(商品资料表!$C$1:$C$36=库存查询!$L$4,ROW(商品资料表!$C$1:$C$36)),ROW(45:45)),COLUMN(E:E)),"")</f>
        <v/>
      </c>
      <c r="P51" s="19" t="str">
        <f t="array" ref="P51">IFERROR(INDEX(商品资料表!$C$1:$K$36,SMALL(IF(商品资料表!$C$1:$C$36=库存查询!$L$4,ROW(商品资料表!$C$1:$C$36)),ROW(45:45)),COLUMN(F:F)),"")</f>
        <v/>
      </c>
      <c r="Q51" s="19" t="str">
        <f t="array" ref="Q51">IFERROR(INDEX(商品资料表!$C$1:$K$36,SMALL(IF(商品资料表!$C$1:$C$36=库存查询!$L$4,ROW(商品资料表!$C$1:$C$36)),ROW(45:45)),COLUMN(G:G)),"")</f>
        <v/>
      </c>
      <c r="R51" s="19" t="str">
        <f t="array" ref="R51">IFERROR(INDEX(商品资料表!$C$1:$K$36,SMALL(IF(商品资料表!$C$1:$C$36=库存查询!$L$4,ROW(商品资料表!$C$1:$C$36)),ROW(45:45)),COLUMN(H:H)),"")</f>
        <v/>
      </c>
      <c r="S51" s="50" t="str">
        <f t="array" ref="S51">IFERROR(INDEX(商品资料表!$C$1:$K$36,SMALL(IF(商品资料表!$C$1:$C$36=库存查询!$L$4,ROW(商品资料表!$C$1:$C$36)),ROW(45:45)),COLUMN(I:I)),"")</f>
        <v/>
      </c>
    </row>
    <row r="52" spans="3:20" x14ac:dyDescent="0.2">
      <c r="C52" s="20"/>
      <c r="D52" s="49" t="str">
        <f t="array" aca="1" ref="D5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46)))&amp;"","")</f>
        <v/>
      </c>
      <c r="E52" s="19" t="str">
        <f ca="1">IF(D52="","",IFERROR(SUMIFS(商品出入库表!G:G,商品出入库表!C:C,库存查询!D52,商品出入库表!E:E,库存查询!$F$6,商品出入库表!J:J,"&lt;"&amp;(库存查询!$E$4&amp;TEXT(库存查询!$G$4,"00"))*1)-SUMIFS(商品出入库表!G:G,商品出入库表!C:C,库存查询!D52,商品出入库表!E:E,库存查询!$G$6,商品出入库表!J:J,"&lt;"&amp;(库存查询!$E$4&amp;TEXT(库存查询!$G$4,"00"))*1),""))</f>
        <v/>
      </c>
      <c r="F52" s="19" t="str">
        <f ca="1">IF(D52="","",SUMIFS(商品出入库表!G:G,商品出入库表!C:C,库存查询!D52,商品出入库表!H:H,库存查询!$E$4,商品出入库表!I:I,库存查询!$G$4,商品出入库表!E:E,库存查询!$F$6))</f>
        <v/>
      </c>
      <c r="G52" s="19" t="str">
        <f ca="1">IF(D52="","",SUMIFS(商品出入库表!G:G,商品出入库表!C:C,库存查询!D52,商品出入库表!H:H,库存查询!$E$4,商品出入库表!I:I,库存查询!$G$4,商品出入库表!E:E,库存查询!$G$6))</f>
        <v/>
      </c>
      <c r="H52" s="50" t="str">
        <f t="shared" ca="1" si="3"/>
        <v/>
      </c>
      <c r="I52" s="21"/>
      <c r="K52" s="49" t="str">
        <f t="array" ref="K52">IFERROR(INDEX(商品资料表!$C$1:$K$36,SMALL(IF(商品资料表!$C$1:$C$36=库存查询!$L$4,ROW(商品资料表!$C$1:$C$36)),ROW(46:46)),COLUMN(A:A)),"")</f>
        <v/>
      </c>
      <c r="L52" s="22" t="str">
        <f t="array" ref="L52">IFERROR(INDEX(商品资料表!$C$1:$K$36,SMALL(IF(商品资料表!$C$1:$C$36=库存查询!$L$4,ROW(商品资料表!$C$1:$C$36)),ROW(46:46)),COLUMN(B:B)),"")</f>
        <v/>
      </c>
      <c r="M52" s="23" t="str">
        <f t="array" ref="M52">IFERROR(INDEX(商品资料表!$C$1:$K$36,SMALL(IF(商品资料表!$C$1:$C$36=库存查询!$L$4,ROW(商品资料表!$C$1:$C$36)),ROW(46:46)),COLUMN(C:C)),"")</f>
        <v/>
      </c>
      <c r="N52" s="19" t="str">
        <f t="array" ref="N52">IFERROR(INDEX(商品资料表!$C$1:$K$36,SMALL(IF(商品资料表!$C$1:$C$36=库存查询!$L$4,ROW(商品资料表!$C$1:$C$36)),ROW(46:46)),COLUMN(D:D)),"")</f>
        <v/>
      </c>
      <c r="O52" s="23" t="str">
        <f t="array" ref="O52">IFERROR(INDEX(商品资料表!$C$1:$K$36,SMALL(IF(商品资料表!$C$1:$C$36=库存查询!$L$4,ROW(商品资料表!$C$1:$C$36)),ROW(46:46)),COLUMN(E:E)),"")</f>
        <v/>
      </c>
      <c r="P52" s="19" t="str">
        <f t="array" ref="P52">IFERROR(INDEX(商品资料表!$C$1:$K$36,SMALL(IF(商品资料表!$C$1:$C$36=库存查询!$L$4,ROW(商品资料表!$C$1:$C$36)),ROW(46:46)),COLUMN(F:F)),"")</f>
        <v/>
      </c>
      <c r="Q52" s="19" t="str">
        <f t="array" ref="Q52">IFERROR(INDEX(商品资料表!$C$1:$K$36,SMALL(IF(商品资料表!$C$1:$C$36=库存查询!$L$4,ROW(商品资料表!$C$1:$C$36)),ROW(46:46)),COLUMN(G:G)),"")</f>
        <v/>
      </c>
      <c r="R52" s="19" t="str">
        <f t="array" ref="R52">IFERROR(INDEX(商品资料表!$C$1:$K$36,SMALL(IF(商品资料表!$C$1:$C$36=库存查询!$L$4,ROW(商品资料表!$C$1:$C$36)),ROW(46:46)),COLUMN(H:H)),"")</f>
        <v/>
      </c>
      <c r="S52" s="50" t="str">
        <f t="array" ref="S52">IFERROR(INDEX(商品资料表!$C$1:$K$36,SMALL(IF(商品资料表!$C$1:$C$36=库存查询!$L$4,ROW(商品资料表!$C$1:$C$36)),ROW(46:46)),COLUMN(I:I)),"")</f>
        <v/>
      </c>
    </row>
    <row r="53" spans="3:20" x14ac:dyDescent="0.2">
      <c r="C53" s="20"/>
      <c r="D53" s="49" t="str">
        <f t="array" aca="1" ref="D5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47)))&amp;"","")</f>
        <v/>
      </c>
      <c r="E53" s="19" t="str">
        <f ca="1">IF(D53="","",IFERROR(SUMIFS(商品出入库表!G:G,商品出入库表!C:C,库存查询!D53,商品出入库表!E:E,库存查询!$F$6,商品出入库表!J:J,"&lt;"&amp;(库存查询!$E$4&amp;TEXT(库存查询!$G$4,"00"))*1)-SUMIFS(商品出入库表!G:G,商品出入库表!C:C,库存查询!D53,商品出入库表!E:E,库存查询!$G$6,商品出入库表!J:J,"&lt;"&amp;(库存查询!$E$4&amp;TEXT(库存查询!$G$4,"00"))*1),""))</f>
        <v/>
      </c>
      <c r="F53" s="19" t="str">
        <f ca="1">IF(D53="","",SUMIFS(商品出入库表!G:G,商品出入库表!C:C,库存查询!D53,商品出入库表!H:H,库存查询!$E$4,商品出入库表!I:I,库存查询!$G$4,商品出入库表!E:E,库存查询!$F$6))</f>
        <v/>
      </c>
      <c r="G53" s="19" t="str">
        <f ca="1">IF(D53="","",SUMIFS(商品出入库表!G:G,商品出入库表!C:C,库存查询!D53,商品出入库表!H:H,库存查询!$E$4,商品出入库表!I:I,库存查询!$G$4,商品出入库表!E:E,库存查询!$G$6))</f>
        <v/>
      </c>
      <c r="H53" s="50" t="str">
        <f t="shared" ca="1" si="3"/>
        <v/>
      </c>
      <c r="I53" s="21"/>
      <c r="K53" s="49" t="str">
        <f t="array" ref="K53">IFERROR(INDEX(商品资料表!$C$1:$K$36,SMALL(IF(商品资料表!$C$1:$C$36=库存查询!$L$4,ROW(商品资料表!$C$1:$C$36)),ROW(47:47)),COLUMN(A:A)),"")</f>
        <v/>
      </c>
      <c r="L53" s="22" t="str">
        <f t="array" ref="L53">IFERROR(INDEX(商品资料表!$C$1:$K$36,SMALL(IF(商品资料表!$C$1:$C$36=库存查询!$L$4,ROW(商品资料表!$C$1:$C$36)),ROW(47:47)),COLUMN(B:B)),"")</f>
        <v/>
      </c>
      <c r="M53" s="23" t="str">
        <f t="array" ref="M53">IFERROR(INDEX(商品资料表!$C$1:$K$36,SMALL(IF(商品资料表!$C$1:$C$36=库存查询!$L$4,ROW(商品资料表!$C$1:$C$36)),ROW(47:47)),COLUMN(C:C)),"")</f>
        <v/>
      </c>
      <c r="N53" s="19" t="str">
        <f t="array" ref="N53">IFERROR(INDEX(商品资料表!$C$1:$K$36,SMALL(IF(商品资料表!$C$1:$C$36=库存查询!$L$4,ROW(商品资料表!$C$1:$C$36)),ROW(47:47)),COLUMN(D:D)),"")</f>
        <v/>
      </c>
      <c r="O53" s="23" t="str">
        <f t="array" ref="O53">IFERROR(INDEX(商品资料表!$C$1:$K$36,SMALL(IF(商品资料表!$C$1:$C$36=库存查询!$L$4,ROW(商品资料表!$C$1:$C$36)),ROW(47:47)),COLUMN(E:E)),"")</f>
        <v/>
      </c>
      <c r="P53" s="19" t="str">
        <f t="array" ref="P53">IFERROR(INDEX(商品资料表!$C$1:$K$36,SMALL(IF(商品资料表!$C$1:$C$36=库存查询!$L$4,ROW(商品资料表!$C$1:$C$36)),ROW(47:47)),COLUMN(F:F)),"")</f>
        <v/>
      </c>
      <c r="Q53" s="19" t="str">
        <f t="array" ref="Q53">IFERROR(INDEX(商品资料表!$C$1:$K$36,SMALL(IF(商品资料表!$C$1:$C$36=库存查询!$L$4,ROW(商品资料表!$C$1:$C$36)),ROW(47:47)),COLUMN(G:G)),"")</f>
        <v/>
      </c>
      <c r="R53" s="19" t="str">
        <f t="array" ref="R53">IFERROR(INDEX(商品资料表!$C$1:$K$36,SMALL(IF(商品资料表!$C$1:$C$36=库存查询!$L$4,ROW(商品资料表!$C$1:$C$36)),ROW(47:47)),COLUMN(H:H)),"")</f>
        <v/>
      </c>
      <c r="S53" s="50" t="str">
        <f t="array" ref="S53">IFERROR(INDEX(商品资料表!$C$1:$K$36,SMALL(IF(商品资料表!$C$1:$C$36=库存查询!$L$4,ROW(商品资料表!$C$1:$C$36)),ROW(47:47)),COLUMN(I:I)),"")</f>
        <v/>
      </c>
    </row>
    <row r="54" spans="3:20" x14ac:dyDescent="0.2">
      <c r="C54" s="20"/>
      <c r="D54" s="49" t="str">
        <f t="array" aca="1" ref="D5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48)))&amp;"","")</f>
        <v/>
      </c>
      <c r="E54" s="19" t="str">
        <f ca="1">IF(D54="","",IFERROR(SUMIFS(商品出入库表!G:G,商品出入库表!C:C,库存查询!D54,商品出入库表!E:E,库存查询!$F$6,商品出入库表!J:J,"&lt;"&amp;(库存查询!$E$4&amp;TEXT(库存查询!$G$4,"00"))*1)-SUMIFS(商品出入库表!G:G,商品出入库表!C:C,库存查询!D54,商品出入库表!E:E,库存查询!$G$6,商品出入库表!J:J,"&lt;"&amp;(库存查询!$E$4&amp;TEXT(库存查询!$G$4,"00"))*1),""))</f>
        <v/>
      </c>
      <c r="F54" s="19" t="str">
        <f ca="1">IF(D54="","",SUMIFS(商品出入库表!G:G,商品出入库表!C:C,库存查询!D54,商品出入库表!H:H,库存查询!$E$4,商品出入库表!I:I,库存查询!$G$4,商品出入库表!E:E,库存查询!$F$6))</f>
        <v/>
      </c>
      <c r="G54" s="19" t="str">
        <f ca="1">IF(D54="","",SUMIFS(商品出入库表!G:G,商品出入库表!C:C,库存查询!D54,商品出入库表!H:H,库存查询!$E$4,商品出入库表!I:I,库存查询!$G$4,商品出入库表!E:E,库存查询!$G$6))</f>
        <v/>
      </c>
      <c r="H54" s="50" t="str">
        <f t="shared" ca="1" si="3"/>
        <v/>
      </c>
      <c r="I54" s="21"/>
      <c r="K54" s="49" t="str">
        <f t="array" ref="K54">IFERROR(INDEX(商品资料表!$C$1:$K$36,SMALL(IF(商品资料表!$C$1:$C$36=库存查询!$L$4,ROW(商品资料表!$C$1:$C$36)),ROW(48:48)),COLUMN(A:A)),"")</f>
        <v/>
      </c>
      <c r="L54" s="22" t="str">
        <f t="array" ref="L54">IFERROR(INDEX(商品资料表!$C$1:$K$36,SMALL(IF(商品资料表!$C$1:$C$36=库存查询!$L$4,ROW(商品资料表!$C$1:$C$36)),ROW(48:48)),COLUMN(B:B)),"")</f>
        <v/>
      </c>
      <c r="M54" s="23" t="str">
        <f t="array" ref="M54">IFERROR(INDEX(商品资料表!$C$1:$K$36,SMALL(IF(商品资料表!$C$1:$C$36=库存查询!$L$4,ROW(商品资料表!$C$1:$C$36)),ROW(48:48)),COLUMN(C:C)),"")</f>
        <v/>
      </c>
      <c r="N54" s="19" t="str">
        <f t="array" ref="N54">IFERROR(INDEX(商品资料表!$C$1:$K$36,SMALL(IF(商品资料表!$C$1:$C$36=库存查询!$L$4,ROW(商品资料表!$C$1:$C$36)),ROW(48:48)),COLUMN(D:D)),"")</f>
        <v/>
      </c>
      <c r="O54" s="23" t="str">
        <f t="array" ref="O54">IFERROR(INDEX(商品资料表!$C$1:$K$36,SMALL(IF(商品资料表!$C$1:$C$36=库存查询!$L$4,ROW(商品资料表!$C$1:$C$36)),ROW(48:48)),COLUMN(E:E)),"")</f>
        <v/>
      </c>
      <c r="P54" s="19" t="str">
        <f t="array" ref="P54">IFERROR(INDEX(商品资料表!$C$1:$K$36,SMALL(IF(商品资料表!$C$1:$C$36=库存查询!$L$4,ROW(商品资料表!$C$1:$C$36)),ROW(48:48)),COLUMN(F:F)),"")</f>
        <v/>
      </c>
      <c r="Q54" s="19" t="str">
        <f t="array" ref="Q54">IFERROR(INDEX(商品资料表!$C$1:$K$36,SMALL(IF(商品资料表!$C$1:$C$36=库存查询!$L$4,ROW(商品资料表!$C$1:$C$36)),ROW(48:48)),COLUMN(G:G)),"")</f>
        <v/>
      </c>
      <c r="R54" s="19" t="str">
        <f t="array" ref="R54">IFERROR(INDEX(商品资料表!$C$1:$K$36,SMALL(IF(商品资料表!$C$1:$C$36=库存查询!$L$4,ROW(商品资料表!$C$1:$C$36)),ROW(48:48)),COLUMN(H:H)),"")</f>
        <v/>
      </c>
      <c r="S54" s="50" t="str">
        <f t="array" ref="S54">IFERROR(INDEX(商品资料表!$C$1:$K$36,SMALL(IF(商品资料表!$C$1:$C$36=库存查询!$L$4,ROW(商品资料表!$C$1:$C$36)),ROW(48:48)),COLUMN(I:I)),"")</f>
        <v/>
      </c>
    </row>
    <row r="55" spans="3:20" x14ac:dyDescent="0.2">
      <c r="C55" s="20"/>
      <c r="D55" s="49" t="str">
        <f t="array" aca="1" ref="D5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49)))&amp;"","")</f>
        <v/>
      </c>
      <c r="E55" s="19" t="str">
        <f ca="1">IF(D55="","",IFERROR(SUMIFS(商品出入库表!G:G,商品出入库表!C:C,库存查询!D55,商品出入库表!E:E,库存查询!$F$6,商品出入库表!J:J,"&lt;"&amp;(库存查询!$E$4&amp;TEXT(库存查询!$G$4,"00"))*1)-SUMIFS(商品出入库表!G:G,商品出入库表!C:C,库存查询!D55,商品出入库表!E:E,库存查询!$G$6,商品出入库表!J:J,"&lt;"&amp;(库存查询!$E$4&amp;TEXT(库存查询!$G$4,"00"))*1),""))</f>
        <v/>
      </c>
      <c r="F55" s="19" t="str">
        <f ca="1">IF(D55="","",SUMIFS(商品出入库表!G:G,商品出入库表!C:C,库存查询!D55,商品出入库表!H:H,库存查询!$E$4,商品出入库表!I:I,库存查询!$G$4,商品出入库表!E:E,库存查询!$F$6))</f>
        <v/>
      </c>
      <c r="G55" s="19" t="str">
        <f ca="1">IF(D55="","",SUMIFS(商品出入库表!G:G,商品出入库表!C:C,库存查询!D55,商品出入库表!H:H,库存查询!$E$4,商品出入库表!I:I,库存查询!$G$4,商品出入库表!E:E,库存查询!$G$6))</f>
        <v/>
      </c>
      <c r="H55" s="50" t="str">
        <f t="shared" ca="1" si="3"/>
        <v/>
      </c>
      <c r="I55" s="21"/>
      <c r="K55" s="49" t="str">
        <f t="array" ref="K55">IFERROR(INDEX(商品资料表!$C$1:$K$36,SMALL(IF(商品资料表!$C$1:$C$36=库存查询!$L$4,ROW(商品资料表!$C$1:$C$36)),ROW(49:49)),COLUMN(A:A)),"")</f>
        <v/>
      </c>
      <c r="L55" s="22" t="str">
        <f t="array" ref="L55">IFERROR(INDEX(商品资料表!$C$1:$K$36,SMALL(IF(商品资料表!$C$1:$C$36=库存查询!$L$4,ROW(商品资料表!$C$1:$C$36)),ROW(49:49)),COLUMN(B:B)),"")</f>
        <v/>
      </c>
      <c r="M55" s="23" t="str">
        <f t="array" ref="M55">IFERROR(INDEX(商品资料表!$C$1:$K$36,SMALL(IF(商品资料表!$C$1:$C$36=库存查询!$L$4,ROW(商品资料表!$C$1:$C$36)),ROW(49:49)),COLUMN(C:C)),"")</f>
        <v/>
      </c>
      <c r="N55" s="19" t="str">
        <f t="array" ref="N55">IFERROR(INDEX(商品资料表!$C$1:$K$36,SMALL(IF(商品资料表!$C$1:$C$36=库存查询!$L$4,ROW(商品资料表!$C$1:$C$36)),ROW(49:49)),COLUMN(D:D)),"")</f>
        <v/>
      </c>
      <c r="O55" s="23" t="str">
        <f t="array" ref="O55">IFERROR(INDEX(商品资料表!$C$1:$K$36,SMALL(IF(商品资料表!$C$1:$C$36=库存查询!$L$4,ROW(商品资料表!$C$1:$C$36)),ROW(49:49)),COLUMN(E:E)),"")</f>
        <v/>
      </c>
      <c r="P55" s="19" t="str">
        <f t="array" ref="P55">IFERROR(INDEX(商品资料表!$C$1:$K$36,SMALL(IF(商品资料表!$C$1:$C$36=库存查询!$L$4,ROW(商品资料表!$C$1:$C$36)),ROW(49:49)),COLUMN(F:F)),"")</f>
        <v/>
      </c>
      <c r="Q55" s="19" t="str">
        <f t="array" ref="Q55">IFERROR(INDEX(商品资料表!$C$1:$K$36,SMALL(IF(商品资料表!$C$1:$C$36=库存查询!$L$4,ROW(商品资料表!$C$1:$C$36)),ROW(49:49)),COLUMN(G:G)),"")</f>
        <v/>
      </c>
      <c r="R55" s="19" t="str">
        <f t="array" ref="R55">IFERROR(INDEX(商品资料表!$C$1:$K$36,SMALL(IF(商品资料表!$C$1:$C$36=库存查询!$L$4,ROW(商品资料表!$C$1:$C$36)),ROW(49:49)),COLUMN(H:H)),"")</f>
        <v/>
      </c>
      <c r="S55" s="50" t="str">
        <f t="array" ref="S55">IFERROR(INDEX(商品资料表!$C$1:$K$36,SMALL(IF(商品资料表!$C$1:$C$36=库存查询!$L$4,ROW(商品资料表!$C$1:$C$36)),ROW(49:49)),COLUMN(I:I)),"")</f>
        <v/>
      </c>
    </row>
    <row r="56" spans="3:20" x14ac:dyDescent="0.2">
      <c r="C56" s="20"/>
      <c r="D56" s="49" t="str">
        <f t="array" aca="1" ref="D5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50)))&amp;"","")</f>
        <v/>
      </c>
      <c r="E56" s="19" t="str">
        <f ca="1">IF(D56="","",IFERROR(SUMIFS(商品出入库表!G:G,商品出入库表!C:C,库存查询!D56,商品出入库表!E:E,库存查询!$F$6,商品出入库表!J:J,"&lt;"&amp;(库存查询!$E$4&amp;TEXT(库存查询!$G$4,"00"))*1)-SUMIFS(商品出入库表!G:G,商品出入库表!C:C,库存查询!D56,商品出入库表!E:E,库存查询!$G$6,商品出入库表!J:J,"&lt;"&amp;(库存查询!$E$4&amp;TEXT(库存查询!$G$4,"00"))*1),""))</f>
        <v/>
      </c>
      <c r="F56" s="19" t="str">
        <f ca="1">IF(D56="","",SUMIFS(商品出入库表!G:G,商品出入库表!C:C,库存查询!D56,商品出入库表!H:H,库存查询!$E$4,商品出入库表!I:I,库存查询!$G$4,商品出入库表!E:E,库存查询!$F$6))</f>
        <v/>
      </c>
      <c r="G56" s="19" t="str">
        <f ca="1">IF(D56="","",SUMIFS(商品出入库表!G:G,商品出入库表!C:C,库存查询!D56,商品出入库表!H:H,库存查询!$E$4,商品出入库表!I:I,库存查询!$G$4,商品出入库表!E:E,库存查询!$G$6))</f>
        <v/>
      </c>
      <c r="H56" s="50" t="str">
        <f t="shared" ca="1" si="3"/>
        <v/>
      </c>
      <c r="I56" s="21"/>
      <c r="K56" s="49" t="str">
        <f t="array" ref="K56">IFERROR(INDEX(商品资料表!$C$1:$K$36,SMALL(IF(商品资料表!$C$1:$C$36=库存查询!$L$4,ROW(商品资料表!$C$1:$C$36)),ROW(50:50)),COLUMN(A:A)),"")</f>
        <v/>
      </c>
      <c r="L56" s="22" t="str">
        <f t="array" ref="L56">IFERROR(INDEX(商品资料表!$C$1:$K$36,SMALL(IF(商品资料表!$C$1:$C$36=库存查询!$L$4,ROW(商品资料表!$C$1:$C$36)),ROW(50:50)),COLUMN(B:B)),"")</f>
        <v/>
      </c>
      <c r="M56" s="23" t="str">
        <f t="array" ref="M56">IFERROR(INDEX(商品资料表!$C$1:$K$36,SMALL(IF(商品资料表!$C$1:$C$36=库存查询!$L$4,ROW(商品资料表!$C$1:$C$36)),ROW(50:50)),COLUMN(C:C)),"")</f>
        <v/>
      </c>
      <c r="N56" s="19" t="str">
        <f t="array" ref="N56">IFERROR(INDEX(商品资料表!$C$1:$K$36,SMALL(IF(商品资料表!$C$1:$C$36=库存查询!$L$4,ROW(商品资料表!$C$1:$C$36)),ROW(50:50)),COLUMN(D:D)),"")</f>
        <v/>
      </c>
      <c r="O56" s="23" t="str">
        <f t="array" ref="O56">IFERROR(INDEX(商品资料表!$C$1:$K$36,SMALL(IF(商品资料表!$C$1:$C$36=库存查询!$L$4,ROW(商品资料表!$C$1:$C$36)),ROW(50:50)),COLUMN(E:E)),"")</f>
        <v/>
      </c>
      <c r="P56" s="19" t="str">
        <f t="array" ref="P56">IFERROR(INDEX(商品资料表!$C$1:$K$36,SMALL(IF(商品资料表!$C$1:$C$36=库存查询!$L$4,ROW(商品资料表!$C$1:$C$36)),ROW(50:50)),COLUMN(F:F)),"")</f>
        <v/>
      </c>
      <c r="Q56" s="19" t="str">
        <f t="array" ref="Q56">IFERROR(INDEX(商品资料表!$C$1:$K$36,SMALL(IF(商品资料表!$C$1:$C$36=库存查询!$L$4,ROW(商品资料表!$C$1:$C$36)),ROW(50:50)),COLUMN(G:G)),"")</f>
        <v/>
      </c>
      <c r="R56" s="19" t="str">
        <f t="array" ref="R56">IFERROR(INDEX(商品资料表!$C$1:$K$36,SMALL(IF(商品资料表!$C$1:$C$36=库存查询!$L$4,ROW(商品资料表!$C$1:$C$36)),ROW(50:50)),COLUMN(H:H)),"")</f>
        <v/>
      </c>
      <c r="S56" s="50" t="str">
        <f t="array" ref="S56">IFERROR(INDEX(商品资料表!$C$1:$K$36,SMALL(IF(商品资料表!$C$1:$C$36=库存查询!$L$4,ROW(商品资料表!$C$1:$C$36)),ROW(50:50)),COLUMN(I:I)),"")</f>
        <v/>
      </c>
    </row>
    <row r="57" spans="3:20" x14ac:dyDescent="0.2">
      <c r="C57" s="20"/>
      <c r="D57" s="49" t="str">
        <f t="array" aca="1" ref="D5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51)))&amp;"","")</f>
        <v/>
      </c>
      <c r="E57" s="19" t="str">
        <f ca="1">IF(D57="","",IFERROR(SUMIFS(商品出入库表!G:G,商品出入库表!C:C,库存查询!D57,商品出入库表!E:E,库存查询!$F$6,商品出入库表!J:J,"&lt;"&amp;(库存查询!$E$4&amp;TEXT(库存查询!$G$4,"00"))*1)-SUMIFS(商品出入库表!G:G,商品出入库表!C:C,库存查询!D57,商品出入库表!E:E,库存查询!$G$6,商品出入库表!J:J,"&lt;"&amp;(库存查询!$E$4&amp;TEXT(库存查询!$G$4,"00"))*1),""))</f>
        <v/>
      </c>
      <c r="F57" s="19" t="str">
        <f ca="1">IF(D57="","",SUMIFS(商品出入库表!G:G,商品出入库表!C:C,库存查询!D57,商品出入库表!H:H,库存查询!$E$4,商品出入库表!I:I,库存查询!$G$4,商品出入库表!E:E,库存查询!$F$6))</f>
        <v/>
      </c>
      <c r="G57" s="19" t="str">
        <f ca="1">IF(D57="","",SUMIFS(商品出入库表!G:G,商品出入库表!C:C,库存查询!D57,商品出入库表!H:H,库存查询!$E$4,商品出入库表!I:I,库存查询!$G$4,商品出入库表!E:E,库存查询!$G$6))</f>
        <v/>
      </c>
      <c r="H57" s="50" t="str">
        <f t="shared" ca="1" si="3"/>
        <v/>
      </c>
      <c r="I57" s="21"/>
      <c r="K57" s="49" t="str">
        <f t="array" ref="K57">IFERROR(INDEX(商品资料表!$C$1:$K$36,SMALL(IF(商品资料表!$C$1:$C$36=库存查询!$L$4,ROW(商品资料表!$C$1:$C$36)),ROW(51:51)),COLUMN(A:A)),"")</f>
        <v/>
      </c>
      <c r="L57" s="22" t="str">
        <f t="array" ref="L57">IFERROR(INDEX(商品资料表!$C$1:$K$36,SMALL(IF(商品资料表!$C$1:$C$36=库存查询!$L$4,ROW(商品资料表!$C$1:$C$36)),ROW(51:51)),COLUMN(B:B)),"")</f>
        <v/>
      </c>
      <c r="M57" s="23" t="str">
        <f t="array" ref="M57">IFERROR(INDEX(商品资料表!$C$1:$K$36,SMALL(IF(商品资料表!$C$1:$C$36=库存查询!$L$4,ROW(商品资料表!$C$1:$C$36)),ROW(51:51)),COLUMN(C:C)),"")</f>
        <v/>
      </c>
      <c r="N57" s="19" t="str">
        <f t="array" ref="N57">IFERROR(INDEX(商品资料表!$C$1:$K$36,SMALL(IF(商品资料表!$C$1:$C$36=库存查询!$L$4,ROW(商品资料表!$C$1:$C$36)),ROW(51:51)),COLUMN(D:D)),"")</f>
        <v/>
      </c>
      <c r="O57" s="23" t="str">
        <f t="array" ref="O57">IFERROR(INDEX(商品资料表!$C$1:$K$36,SMALL(IF(商品资料表!$C$1:$C$36=库存查询!$L$4,ROW(商品资料表!$C$1:$C$36)),ROW(51:51)),COLUMN(E:E)),"")</f>
        <v/>
      </c>
      <c r="P57" s="19" t="str">
        <f t="array" ref="P57">IFERROR(INDEX(商品资料表!$C$1:$K$36,SMALL(IF(商品资料表!$C$1:$C$36=库存查询!$L$4,ROW(商品资料表!$C$1:$C$36)),ROW(51:51)),COLUMN(F:F)),"")</f>
        <v/>
      </c>
      <c r="Q57" s="19" t="str">
        <f t="array" ref="Q57">IFERROR(INDEX(商品资料表!$C$1:$K$36,SMALL(IF(商品资料表!$C$1:$C$36=库存查询!$L$4,ROW(商品资料表!$C$1:$C$36)),ROW(51:51)),COLUMN(G:G)),"")</f>
        <v/>
      </c>
      <c r="R57" s="19" t="str">
        <f t="array" ref="R57">IFERROR(INDEX(商品资料表!$C$1:$K$36,SMALL(IF(商品资料表!$C$1:$C$36=库存查询!$L$4,ROW(商品资料表!$C$1:$C$36)),ROW(51:51)),COLUMN(H:H)),"")</f>
        <v/>
      </c>
      <c r="S57" s="50" t="str">
        <f t="array" ref="S57">IFERROR(INDEX(商品资料表!$C$1:$K$36,SMALL(IF(商品资料表!$C$1:$C$36=库存查询!$L$4,ROW(商品资料表!$C$1:$C$36)),ROW(51:51)),COLUMN(I:I)),"")</f>
        <v/>
      </c>
    </row>
    <row r="58" spans="3:20" x14ac:dyDescent="0.2">
      <c r="C58" s="20"/>
      <c r="D58" s="49" t="str">
        <f t="array" aca="1" ref="D5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52)))&amp;"","")</f>
        <v/>
      </c>
      <c r="E58" s="19" t="str">
        <f ca="1">IF(D58="","",IFERROR(SUMIFS(商品出入库表!G:G,商品出入库表!C:C,库存查询!D58,商品出入库表!E:E,库存查询!$F$6,商品出入库表!J:J,"&lt;"&amp;(库存查询!$E$4&amp;TEXT(库存查询!$G$4,"00"))*1)-SUMIFS(商品出入库表!G:G,商品出入库表!C:C,库存查询!D58,商品出入库表!E:E,库存查询!$G$6,商品出入库表!J:J,"&lt;"&amp;(库存查询!$E$4&amp;TEXT(库存查询!$G$4,"00"))*1),""))</f>
        <v/>
      </c>
      <c r="F58" s="19" t="str">
        <f ca="1">IF(D58="","",SUMIFS(商品出入库表!G:G,商品出入库表!C:C,库存查询!D58,商品出入库表!H:H,库存查询!$E$4,商品出入库表!I:I,库存查询!$G$4,商品出入库表!E:E,库存查询!$F$6))</f>
        <v/>
      </c>
      <c r="G58" s="19" t="str">
        <f ca="1">IF(D58="","",SUMIFS(商品出入库表!G:G,商品出入库表!C:C,库存查询!D58,商品出入库表!H:H,库存查询!$E$4,商品出入库表!I:I,库存查询!$G$4,商品出入库表!E:E,库存查询!$G$6))</f>
        <v/>
      </c>
      <c r="H58" s="50" t="str">
        <f t="shared" ca="1" si="3"/>
        <v/>
      </c>
      <c r="I58" s="21"/>
      <c r="K58" s="49" t="str">
        <f t="array" ref="K58">IFERROR(INDEX(商品资料表!$C$1:$K$36,SMALL(IF(商品资料表!$C$1:$C$36=库存查询!$L$4,ROW(商品资料表!$C$1:$C$36)),ROW(52:52)),COLUMN(A:A)),"")</f>
        <v/>
      </c>
      <c r="L58" s="22" t="str">
        <f t="array" ref="L58">IFERROR(INDEX(商品资料表!$C$1:$K$36,SMALL(IF(商品资料表!$C$1:$C$36=库存查询!$L$4,ROW(商品资料表!$C$1:$C$36)),ROW(52:52)),COLUMN(B:B)),"")</f>
        <v/>
      </c>
      <c r="M58" s="23" t="str">
        <f t="array" ref="M58">IFERROR(INDEX(商品资料表!$C$1:$K$36,SMALL(IF(商品资料表!$C$1:$C$36=库存查询!$L$4,ROW(商品资料表!$C$1:$C$36)),ROW(52:52)),COLUMN(C:C)),"")</f>
        <v/>
      </c>
      <c r="N58" s="19" t="str">
        <f t="array" ref="N58">IFERROR(INDEX(商品资料表!$C$1:$K$36,SMALL(IF(商品资料表!$C$1:$C$36=库存查询!$L$4,ROW(商品资料表!$C$1:$C$36)),ROW(52:52)),COLUMN(D:D)),"")</f>
        <v/>
      </c>
      <c r="O58" s="23" t="str">
        <f t="array" ref="O58">IFERROR(INDEX(商品资料表!$C$1:$K$36,SMALL(IF(商品资料表!$C$1:$C$36=库存查询!$L$4,ROW(商品资料表!$C$1:$C$36)),ROW(52:52)),COLUMN(E:E)),"")</f>
        <v/>
      </c>
      <c r="P58" s="19" t="str">
        <f t="array" ref="P58">IFERROR(INDEX(商品资料表!$C$1:$K$36,SMALL(IF(商品资料表!$C$1:$C$36=库存查询!$L$4,ROW(商品资料表!$C$1:$C$36)),ROW(52:52)),COLUMN(F:F)),"")</f>
        <v/>
      </c>
      <c r="Q58" s="19" t="str">
        <f t="array" ref="Q58">IFERROR(INDEX(商品资料表!$C$1:$K$36,SMALL(IF(商品资料表!$C$1:$C$36=库存查询!$L$4,ROW(商品资料表!$C$1:$C$36)),ROW(52:52)),COLUMN(G:G)),"")</f>
        <v/>
      </c>
      <c r="R58" s="19" t="str">
        <f t="array" ref="R58">IFERROR(INDEX(商品资料表!$C$1:$K$36,SMALL(IF(商品资料表!$C$1:$C$36=库存查询!$L$4,ROW(商品资料表!$C$1:$C$36)),ROW(52:52)),COLUMN(H:H)),"")</f>
        <v/>
      </c>
      <c r="S58" s="50" t="str">
        <f t="array" ref="S58">IFERROR(INDEX(商品资料表!$C$1:$K$36,SMALL(IF(商品资料表!$C$1:$C$36=库存查询!$L$4,ROW(商品资料表!$C$1:$C$36)),ROW(52:52)),COLUMN(I:I)),"")</f>
        <v/>
      </c>
    </row>
    <row r="59" spans="3:20" x14ac:dyDescent="0.2">
      <c r="C59" s="20"/>
      <c r="D59" s="49" t="str">
        <f t="array" aca="1" ref="D5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53)))&amp;"","")</f>
        <v/>
      </c>
      <c r="E59" s="19" t="str">
        <f ca="1">IF(D59="","",IFERROR(SUMIFS(商品出入库表!G:G,商品出入库表!C:C,库存查询!D59,商品出入库表!E:E,库存查询!$F$6,商品出入库表!J:J,"&lt;"&amp;(库存查询!$E$4&amp;TEXT(库存查询!$G$4,"00"))*1)-SUMIFS(商品出入库表!G:G,商品出入库表!C:C,库存查询!D59,商品出入库表!E:E,库存查询!$G$6,商品出入库表!J:J,"&lt;"&amp;(库存查询!$E$4&amp;TEXT(库存查询!$G$4,"00"))*1),""))</f>
        <v/>
      </c>
      <c r="F59" s="19" t="str">
        <f ca="1">IF(D59="","",SUMIFS(商品出入库表!G:G,商品出入库表!C:C,库存查询!D59,商品出入库表!H:H,库存查询!$E$4,商品出入库表!I:I,库存查询!$G$4,商品出入库表!E:E,库存查询!$F$6))</f>
        <v/>
      </c>
      <c r="G59" s="19" t="str">
        <f ca="1">IF(D59="","",SUMIFS(商品出入库表!G:G,商品出入库表!C:C,库存查询!D59,商品出入库表!H:H,库存查询!$E$4,商品出入库表!I:I,库存查询!$G$4,商品出入库表!E:E,库存查询!$G$6))</f>
        <v/>
      </c>
      <c r="H59" s="50" t="str">
        <f t="shared" ca="1" si="3"/>
        <v/>
      </c>
      <c r="I59" s="21"/>
      <c r="K59" s="49" t="str">
        <f t="array" ref="K59">IFERROR(INDEX(商品资料表!$C$1:$K$36,SMALL(IF(商品资料表!$C$1:$C$36=库存查询!$L$4,ROW(商品资料表!$C$1:$C$36)),ROW(53:53)),COLUMN(A:A)),"")</f>
        <v/>
      </c>
      <c r="L59" s="22" t="str">
        <f t="array" ref="L59">IFERROR(INDEX(商品资料表!$C$1:$K$36,SMALL(IF(商品资料表!$C$1:$C$36=库存查询!$L$4,ROW(商品资料表!$C$1:$C$36)),ROW(53:53)),COLUMN(B:B)),"")</f>
        <v/>
      </c>
      <c r="M59" s="23" t="str">
        <f t="array" ref="M59">IFERROR(INDEX(商品资料表!$C$1:$K$36,SMALL(IF(商品资料表!$C$1:$C$36=库存查询!$L$4,ROW(商品资料表!$C$1:$C$36)),ROW(53:53)),COLUMN(C:C)),"")</f>
        <v/>
      </c>
      <c r="N59" s="19" t="str">
        <f t="array" ref="N59">IFERROR(INDEX(商品资料表!$C$1:$K$36,SMALL(IF(商品资料表!$C$1:$C$36=库存查询!$L$4,ROW(商品资料表!$C$1:$C$36)),ROW(53:53)),COLUMN(D:D)),"")</f>
        <v/>
      </c>
      <c r="O59" s="23" t="str">
        <f t="array" ref="O59">IFERROR(INDEX(商品资料表!$C$1:$K$36,SMALL(IF(商品资料表!$C$1:$C$36=库存查询!$L$4,ROW(商品资料表!$C$1:$C$36)),ROW(53:53)),COLUMN(E:E)),"")</f>
        <v/>
      </c>
      <c r="P59" s="19" t="str">
        <f t="array" ref="P59">IFERROR(INDEX(商品资料表!$C$1:$K$36,SMALL(IF(商品资料表!$C$1:$C$36=库存查询!$L$4,ROW(商品资料表!$C$1:$C$36)),ROW(53:53)),COLUMN(F:F)),"")</f>
        <v/>
      </c>
      <c r="Q59" s="19" t="str">
        <f t="array" ref="Q59">IFERROR(INDEX(商品资料表!$C$1:$K$36,SMALL(IF(商品资料表!$C$1:$C$36=库存查询!$L$4,ROW(商品资料表!$C$1:$C$36)),ROW(53:53)),COLUMN(G:G)),"")</f>
        <v/>
      </c>
      <c r="R59" s="19" t="str">
        <f t="array" ref="R59">IFERROR(INDEX(商品资料表!$C$1:$K$36,SMALL(IF(商品资料表!$C$1:$C$36=库存查询!$L$4,ROW(商品资料表!$C$1:$C$36)),ROW(53:53)),COLUMN(H:H)),"")</f>
        <v/>
      </c>
      <c r="S59" s="50" t="str">
        <f t="array" ref="S59">IFERROR(INDEX(商品资料表!$C$1:$K$36,SMALL(IF(商品资料表!$C$1:$C$36=库存查询!$L$4,ROW(商品资料表!$C$1:$C$36)),ROW(53:53)),COLUMN(I:I)),"")</f>
        <v/>
      </c>
    </row>
    <row r="60" spans="3:20" x14ac:dyDescent="0.2">
      <c r="C60" s="20"/>
      <c r="D60" s="49" t="str">
        <f t="array" aca="1" ref="D6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54)))&amp;"","")</f>
        <v/>
      </c>
      <c r="E60" s="19" t="str">
        <f ca="1">IF(D60="","",IFERROR(SUMIFS(商品出入库表!G:G,商品出入库表!C:C,库存查询!D60,商品出入库表!E:E,库存查询!$F$6,商品出入库表!J:J,"&lt;"&amp;(库存查询!$E$4&amp;TEXT(库存查询!$G$4,"00"))*1)-SUMIFS(商品出入库表!G:G,商品出入库表!C:C,库存查询!D60,商品出入库表!E:E,库存查询!$G$6,商品出入库表!J:J,"&lt;"&amp;(库存查询!$E$4&amp;TEXT(库存查询!$G$4,"00"))*1),""))</f>
        <v/>
      </c>
      <c r="F60" s="19" t="str">
        <f ca="1">IF(D60="","",SUMIFS(商品出入库表!G:G,商品出入库表!C:C,库存查询!D60,商品出入库表!H:H,库存查询!$E$4,商品出入库表!I:I,库存查询!$G$4,商品出入库表!E:E,库存查询!$F$6))</f>
        <v/>
      </c>
      <c r="G60" s="19" t="str">
        <f ca="1">IF(D60="","",SUMIFS(商品出入库表!G:G,商品出入库表!C:C,库存查询!D60,商品出入库表!H:H,库存查询!$E$4,商品出入库表!I:I,库存查询!$G$4,商品出入库表!E:E,库存查询!$G$6))</f>
        <v/>
      </c>
      <c r="H60" s="50" t="str">
        <f t="shared" ca="1" si="3"/>
        <v/>
      </c>
      <c r="I60" s="21"/>
      <c r="K60" s="49" t="str">
        <f t="array" ref="K60">IFERROR(INDEX(商品资料表!$C$1:$K$36,SMALL(IF(商品资料表!$C$1:$C$36=库存查询!$L$4,ROW(商品资料表!$C$1:$C$36)),ROW(54:54)),COLUMN(A:A)),"")</f>
        <v/>
      </c>
      <c r="L60" s="22" t="str">
        <f t="array" ref="L60">IFERROR(INDEX(商品资料表!$C$1:$K$36,SMALL(IF(商品资料表!$C$1:$C$36=库存查询!$L$4,ROW(商品资料表!$C$1:$C$36)),ROW(54:54)),COLUMN(B:B)),"")</f>
        <v/>
      </c>
      <c r="M60" s="23" t="str">
        <f t="array" ref="M60">IFERROR(INDEX(商品资料表!$C$1:$K$36,SMALL(IF(商品资料表!$C$1:$C$36=库存查询!$L$4,ROW(商品资料表!$C$1:$C$36)),ROW(54:54)),COLUMN(C:C)),"")</f>
        <v/>
      </c>
      <c r="N60" s="19" t="str">
        <f t="array" ref="N60">IFERROR(INDEX(商品资料表!$C$1:$K$36,SMALL(IF(商品资料表!$C$1:$C$36=库存查询!$L$4,ROW(商品资料表!$C$1:$C$36)),ROW(54:54)),COLUMN(D:D)),"")</f>
        <v/>
      </c>
      <c r="O60" s="23" t="str">
        <f t="array" ref="O60">IFERROR(INDEX(商品资料表!$C$1:$K$36,SMALL(IF(商品资料表!$C$1:$C$36=库存查询!$L$4,ROW(商品资料表!$C$1:$C$36)),ROW(54:54)),COLUMN(E:E)),"")</f>
        <v/>
      </c>
      <c r="P60" s="19" t="str">
        <f t="array" ref="P60">IFERROR(INDEX(商品资料表!$C$1:$K$36,SMALL(IF(商品资料表!$C$1:$C$36=库存查询!$L$4,ROW(商品资料表!$C$1:$C$36)),ROW(54:54)),COLUMN(F:F)),"")</f>
        <v/>
      </c>
      <c r="Q60" s="19" t="str">
        <f t="array" ref="Q60">IFERROR(INDEX(商品资料表!$C$1:$K$36,SMALL(IF(商品资料表!$C$1:$C$36=库存查询!$L$4,ROW(商品资料表!$C$1:$C$36)),ROW(54:54)),COLUMN(G:G)),"")</f>
        <v/>
      </c>
      <c r="R60" s="19" t="str">
        <f t="array" ref="R60">IFERROR(INDEX(商品资料表!$C$1:$K$36,SMALL(IF(商品资料表!$C$1:$C$36=库存查询!$L$4,ROW(商品资料表!$C$1:$C$36)),ROW(54:54)),COLUMN(H:H)),"")</f>
        <v/>
      </c>
      <c r="S60" s="50" t="str">
        <f t="array" ref="S60">IFERROR(INDEX(商品资料表!$C$1:$K$36,SMALL(IF(商品资料表!$C$1:$C$36=库存查询!$L$4,ROW(商品资料表!$C$1:$C$36)),ROW(54:54)),COLUMN(I:I)),"")</f>
        <v/>
      </c>
    </row>
    <row r="61" spans="3:20" x14ac:dyDescent="0.2">
      <c r="C61" s="20"/>
      <c r="D61" s="49" t="str">
        <f t="array" aca="1" ref="D6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55)))&amp;"","")</f>
        <v/>
      </c>
      <c r="E61" s="19" t="str">
        <f ca="1">IF(D61="","",IFERROR(SUMIFS(商品出入库表!G:G,商品出入库表!C:C,库存查询!D61,商品出入库表!E:E,库存查询!$F$6,商品出入库表!J:J,"&lt;"&amp;(库存查询!$E$4&amp;TEXT(库存查询!$G$4,"00"))*1)-SUMIFS(商品出入库表!G:G,商品出入库表!C:C,库存查询!D61,商品出入库表!E:E,库存查询!$G$6,商品出入库表!J:J,"&lt;"&amp;(库存查询!$E$4&amp;TEXT(库存查询!$G$4,"00"))*1),""))</f>
        <v/>
      </c>
      <c r="F61" s="19" t="str">
        <f ca="1">IF(D61="","",SUMIFS(商品出入库表!G:G,商品出入库表!C:C,库存查询!D61,商品出入库表!H:H,库存查询!$E$4,商品出入库表!I:I,库存查询!$G$4,商品出入库表!E:E,库存查询!$F$6))</f>
        <v/>
      </c>
      <c r="G61" s="19" t="str">
        <f ca="1">IF(D61="","",SUMIFS(商品出入库表!G:G,商品出入库表!C:C,库存查询!D61,商品出入库表!H:H,库存查询!$E$4,商品出入库表!I:I,库存查询!$G$4,商品出入库表!E:E,库存查询!$G$6))</f>
        <v/>
      </c>
      <c r="H61" s="50" t="str">
        <f t="shared" ca="1" si="3"/>
        <v/>
      </c>
      <c r="I61" s="21"/>
      <c r="K61" s="49" t="str">
        <f t="array" ref="K61">IFERROR(INDEX(商品资料表!$C$1:$K$36,SMALL(IF(商品资料表!$C$1:$C$36=库存查询!$L$4,ROW(商品资料表!$C$1:$C$36)),ROW(55:55)),COLUMN(A:A)),"")</f>
        <v/>
      </c>
      <c r="L61" s="22" t="str">
        <f t="array" ref="L61">IFERROR(INDEX(商品资料表!$C$1:$K$36,SMALL(IF(商品资料表!$C$1:$C$36=库存查询!$L$4,ROW(商品资料表!$C$1:$C$36)),ROW(55:55)),COLUMN(B:B)),"")</f>
        <v/>
      </c>
      <c r="M61" s="23" t="str">
        <f t="array" ref="M61">IFERROR(INDEX(商品资料表!$C$1:$K$36,SMALL(IF(商品资料表!$C$1:$C$36=库存查询!$L$4,ROW(商品资料表!$C$1:$C$36)),ROW(55:55)),COLUMN(C:C)),"")</f>
        <v/>
      </c>
      <c r="N61" s="19" t="str">
        <f t="array" ref="N61">IFERROR(INDEX(商品资料表!$C$1:$K$36,SMALL(IF(商品资料表!$C$1:$C$36=库存查询!$L$4,ROW(商品资料表!$C$1:$C$36)),ROW(55:55)),COLUMN(D:D)),"")</f>
        <v/>
      </c>
      <c r="O61" s="23" t="str">
        <f t="array" ref="O61">IFERROR(INDEX(商品资料表!$C$1:$K$36,SMALL(IF(商品资料表!$C$1:$C$36=库存查询!$L$4,ROW(商品资料表!$C$1:$C$36)),ROW(55:55)),COLUMN(E:E)),"")</f>
        <v/>
      </c>
      <c r="P61" s="19" t="str">
        <f t="array" ref="P61">IFERROR(INDEX(商品资料表!$C$1:$K$36,SMALL(IF(商品资料表!$C$1:$C$36=库存查询!$L$4,ROW(商品资料表!$C$1:$C$36)),ROW(55:55)),COLUMN(F:F)),"")</f>
        <v/>
      </c>
      <c r="Q61" s="19" t="str">
        <f t="array" ref="Q61">IFERROR(INDEX(商品资料表!$C$1:$K$36,SMALL(IF(商品资料表!$C$1:$C$36=库存查询!$L$4,ROW(商品资料表!$C$1:$C$36)),ROW(55:55)),COLUMN(G:G)),"")</f>
        <v/>
      </c>
      <c r="R61" s="19" t="str">
        <f t="array" ref="R61">IFERROR(INDEX(商品资料表!$C$1:$K$36,SMALL(IF(商品资料表!$C$1:$C$36=库存查询!$L$4,ROW(商品资料表!$C$1:$C$36)),ROW(55:55)),COLUMN(H:H)),"")</f>
        <v/>
      </c>
      <c r="S61" s="50" t="str">
        <f t="array" ref="S61">IFERROR(INDEX(商品资料表!$C$1:$K$36,SMALL(IF(商品资料表!$C$1:$C$36=库存查询!$L$4,ROW(商品资料表!$C$1:$C$36)),ROW(55:55)),COLUMN(I:I)),"")</f>
        <v/>
      </c>
    </row>
    <row r="62" spans="3:20" x14ac:dyDescent="0.2">
      <c r="C62" s="20"/>
      <c r="D62" s="49" t="str">
        <f t="array" aca="1" ref="D6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56)))&amp;"","")</f>
        <v/>
      </c>
      <c r="E62" s="19" t="str">
        <f ca="1">IF(D62="","",IFERROR(SUMIFS(商品出入库表!G:G,商品出入库表!C:C,库存查询!D62,商品出入库表!E:E,库存查询!$F$6,商品出入库表!J:J,"&lt;"&amp;(库存查询!$E$4&amp;TEXT(库存查询!$G$4,"00"))*1)-SUMIFS(商品出入库表!G:G,商品出入库表!C:C,库存查询!D62,商品出入库表!E:E,库存查询!$G$6,商品出入库表!J:J,"&lt;"&amp;(库存查询!$E$4&amp;TEXT(库存查询!$G$4,"00"))*1),""))</f>
        <v/>
      </c>
      <c r="F62" s="19" t="str">
        <f ca="1">IF(D62="","",SUMIFS(商品出入库表!G:G,商品出入库表!C:C,库存查询!D62,商品出入库表!H:H,库存查询!$E$4,商品出入库表!I:I,库存查询!$G$4,商品出入库表!E:E,库存查询!$F$6))</f>
        <v/>
      </c>
      <c r="G62" s="19" t="str">
        <f ca="1">IF(D62="","",SUMIFS(商品出入库表!G:G,商品出入库表!C:C,库存查询!D62,商品出入库表!H:H,库存查询!$E$4,商品出入库表!I:I,库存查询!$G$4,商品出入库表!E:E,库存查询!$G$6))</f>
        <v/>
      </c>
      <c r="H62" s="50" t="str">
        <f t="shared" ca="1" si="3"/>
        <v/>
      </c>
      <c r="I62" s="21"/>
      <c r="K62" s="49" t="str">
        <f t="array" ref="K62">IFERROR(INDEX(商品资料表!$C$1:$K$36,SMALL(IF(商品资料表!$C$1:$C$36=库存查询!$L$4,ROW(商品资料表!$C$1:$C$36)),ROW(56:56)),COLUMN(A:A)),"")</f>
        <v/>
      </c>
      <c r="L62" s="22" t="str">
        <f t="array" ref="L62">IFERROR(INDEX(商品资料表!$C$1:$K$36,SMALL(IF(商品资料表!$C$1:$C$36=库存查询!$L$4,ROW(商品资料表!$C$1:$C$36)),ROW(56:56)),COLUMN(B:B)),"")</f>
        <v/>
      </c>
      <c r="M62" s="23" t="str">
        <f t="array" ref="M62">IFERROR(INDEX(商品资料表!$C$1:$K$36,SMALL(IF(商品资料表!$C$1:$C$36=库存查询!$L$4,ROW(商品资料表!$C$1:$C$36)),ROW(56:56)),COLUMN(C:C)),"")</f>
        <v/>
      </c>
      <c r="N62" s="19" t="str">
        <f t="array" ref="N62">IFERROR(INDEX(商品资料表!$C$1:$K$36,SMALL(IF(商品资料表!$C$1:$C$36=库存查询!$L$4,ROW(商品资料表!$C$1:$C$36)),ROW(56:56)),COLUMN(D:D)),"")</f>
        <v/>
      </c>
      <c r="O62" s="23" t="str">
        <f t="array" ref="O62">IFERROR(INDEX(商品资料表!$C$1:$K$36,SMALL(IF(商品资料表!$C$1:$C$36=库存查询!$L$4,ROW(商品资料表!$C$1:$C$36)),ROW(56:56)),COLUMN(E:E)),"")</f>
        <v/>
      </c>
      <c r="P62" s="19" t="str">
        <f t="array" ref="P62">IFERROR(INDEX(商品资料表!$C$1:$K$36,SMALL(IF(商品资料表!$C$1:$C$36=库存查询!$L$4,ROW(商品资料表!$C$1:$C$36)),ROW(56:56)),COLUMN(F:F)),"")</f>
        <v/>
      </c>
      <c r="Q62" s="19" t="str">
        <f t="array" ref="Q62">IFERROR(INDEX(商品资料表!$C$1:$K$36,SMALL(IF(商品资料表!$C$1:$C$36=库存查询!$L$4,ROW(商品资料表!$C$1:$C$36)),ROW(56:56)),COLUMN(G:G)),"")</f>
        <v/>
      </c>
      <c r="R62" s="19" t="str">
        <f t="array" ref="R62">IFERROR(INDEX(商品资料表!$C$1:$K$36,SMALL(IF(商品资料表!$C$1:$C$36=库存查询!$L$4,ROW(商品资料表!$C$1:$C$36)),ROW(56:56)),COLUMN(H:H)),"")</f>
        <v/>
      </c>
      <c r="S62" s="50" t="str">
        <f t="array" ref="S62">IFERROR(INDEX(商品资料表!$C$1:$K$36,SMALL(IF(商品资料表!$C$1:$C$36=库存查询!$L$4,ROW(商品资料表!$C$1:$C$36)),ROW(56:56)),COLUMN(I:I)),"")</f>
        <v/>
      </c>
    </row>
    <row r="63" spans="3:20" x14ac:dyDescent="0.2">
      <c r="C63" s="20"/>
      <c r="D63" s="49" t="str">
        <f t="array" aca="1" ref="D6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57)))&amp;"","")</f>
        <v/>
      </c>
      <c r="E63" s="19" t="str">
        <f ca="1">IF(D63="","",IFERROR(SUMIFS(商品出入库表!G:G,商品出入库表!C:C,库存查询!D63,商品出入库表!E:E,库存查询!$F$6,商品出入库表!J:J,"&lt;"&amp;(库存查询!$E$4&amp;TEXT(库存查询!$G$4,"00"))*1)-SUMIFS(商品出入库表!G:G,商品出入库表!C:C,库存查询!D63,商品出入库表!E:E,库存查询!$G$6,商品出入库表!J:J,"&lt;"&amp;(库存查询!$E$4&amp;TEXT(库存查询!$G$4,"00"))*1),""))</f>
        <v/>
      </c>
      <c r="F63" s="19" t="str">
        <f ca="1">IF(D63="","",SUMIFS(商品出入库表!G:G,商品出入库表!C:C,库存查询!D63,商品出入库表!H:H,库存查询!$E$4,商品出入库表!I:I,库存查询!$G$4,商品出入库表!E:E,库存查询!$F$6))</f>
        <v/>
      </c>
      <c r="G63" s="19" t="str">
        <f ca="1">IF(D63="","",SUMIFS(商品出入库表!G:G,商品出入库表!C:C,库存查询!D63,商品出入库表!H:H,库存查询!$E$4,商品出入库表!I:I,库存查询!$G$4,商品出入库表!E:E,库存查询!$G$6))</f>
        <v/>
      </c>
      <c r="H63" s="50" t="str">
        <f t="shared" ca="1" si="3"/>
        <v/>
      </c>
      <c r="I63" s="21"/>
      <c r="K63" s="49" t="str">
        <f t="array" ref="K63">IFERROR(INDEX(商品资料表!$C$1:$K$36,SMALL(IF(商品资料表!$C$1:$C$36=库存查询!$L$4,ROW(商品资料表!$C$1:$C$36)),ROW(57:57)),COLUMN(A:A)),"")</f>
        <v/>
      </c>
      <c r="L63" s="22" t="str">
        <f t="array" ref="L63">IFERROR(INDEX(商品资料表!$C$1:$K$36,SMALL(IF(商品资料表!$C$1:$C$36=库存查询!$L$4,ROW(商品资料表!$C$1:$C$36)),ROW(57:57)),COLUMN(B:B)),"")</f>
        <v/>
      </c>
      <c r="M63" s="23" t="str">
        <f t="array" ref="M63">IFERROR(INDEX(商品资料表!$C$1:$K$36,SMALL(IF(商品资料表!$C$1:$C$36=库存查询!$L$4,ROW(商品资料表!$C$1:$C$36)),ROW(57:57)),COLUMN(C:C)),"")</f>
        <v/>
      </c>
      <c r="N63" s="19" t="str">
        <f t="array" ref="N63">IFERROR(INDEX(商品资料表!$C$1:$K$36,SMALL(IF(商品资料表!$C$1:$C$36=库存查询!$L$4,ROW(商品资料表!$C$1:$C$36)),ROW(57:57)),COLUMN(D:D)),"")</f>
        <v/>
      </c>
      <c r="O63" s="23" t="str">
        <f t="array" ref="O63">IFERROR(INDEX(商品资料表!$C$1:$K$36,SMALL(IF(商品资料表!$C$1:$C$36=库存查询!$L$4,ROW(商品资料表!$C$1:$C$36)),ROW(57:57)),COLUMN(E:E)),"")</f>
        <v/>
      </c>
      <c r="P63" s="19" t="str">
        <f t="array" ref="P63">IFERROR(INDEX(商品资料表!$C$1:$K$36,SMALL(IF(商品资料表!$C$1:$C$36=库存查询!$L$4,ROW(商品资料表!$C$1:$C$36)),ROW(57:57)),COLUMN(F:F)),"")</f>
        <v/>
      </c>
      <c r="Q63" s="19" t="str">
        <f t="array" ref="Q63">IFERROR(INDEX(商品资料表!$C$1:$K$36,SMALL(IF(商品资料表!$C$1:$C$36=库存查询!$L$4,ROW(商品资料表!$C$1:$C$36)),ROW(57:57)),COLUMN(G:G)),"")</f>
        <v/>
      </c>
      <c r="R63" s="19" t="str">
        <f t="array" ref="R63">IFERROR(INDEX(商品资料表!$C$1:$K$36,SMALL(IF(商品资料表!$C$1:$C$36=库存查询!$L$4,ROW(商品资料表!$C$1:$C$36)),ROW(57:57)),COLUMN(H:H)),"")</f>
        <v/>
      </c>
      <c r="S63" s="50" t="str">
        <f t="array" ref="S63">IFERROR(INDEX(商品资料表!$C$1:$K$36,SMALL(IF(商品资料表!$C$1:$C$36=库存查询!$L$4,ROW(商品资料表!$C$1:$C$36)),ROW(57:57)),COLUMN(I:I)),"")</f>
        <v/>
      </c>
    </row>
    <row r="64" spans="3:20" x14ac:dyDescent="0.2">
      <c r="C64" s="20"/>
      <c r="D64" s="49" t="str">
        <f t="array" aca="1" ref="D6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58)))&amp;"","")</f>
        <v/>
      </c>
      <c r="E64" s="19" t="str">
        <f ca="1">IF(D64="","",IFERROR(SUMIFS(商品出入库表!G:G,商品出入库表!C:C,库存查询!D64,商品出入库表!E:E,库存查询!$F$6,商品出入库表!J:J,"&lt;"&amp;(库存查询!$E$4&amp;TEXT(库存查询!$G$4,"00"))*1)-SUMIFS(商品出入库表!G:G,商品出入库表!C:C,库存查询!D64,商品出入库表!E:E,库存查询!$G$6,商品出入库表!J:J,"&lt;"&amp;(库存查询!$E$4&amp;TEXT(库存查询!$G$4,"00"))*1),""))</f>
        <v/>
      </c>
      <c r="F64" s="19" t="str">
        <f ca="1">IF(D64="","",SUMIFS(商品出入库表!G:G,商品出入库表!C:C,库存查询!D64,商品出入库表!H:H,库存查询!$E$4,商品出入库表!I:I,库存查询!$G$4,商品出入库表!E:E,库存查询!$F$6))</f>
        <v/>
      </c>
      <c r="G64" s="19" t="str">
        <f ca="1">IF(D64="","",SUMIFS(商品出入库表!G:G,商品出入库表!C:C,库存查询!D64,商品出入库表!H:H,库存查询!$E$4,商品出入库表!I:I,库存查询!$G$4,商品出入库表!E:E,库存查询!$G$6))</f>
        <v/>
      </c>
      <c r="H64" s="50" t="str">
        <f t="shared" ca="1" si="3"/>
        <v/>
      </c>
      <c r="I64" s="21"/>
      <c r="K64" s="49" t="str">
        <f t="array" ref="K64">IFERROR(INDEX(商品资料表!$C$1:$K$36,SMALL(IF(商品资料表!$C$1:$C$36=库存查询!$L$4,ROW(商品资料表!$C$1:$C$36)),ROW(58:58)),COLUMN(A:A)),"")</f>
        <v/>
      </c>
      <c r="L64" s="22" t="str">
        <f t="array" ref="L64">IFERROR(INDEX(商品资料表!$C$1:$K$36,SMALL(IF(商品资料表!$C$1:$C$36=库存查询!$L$4,ROW(商品资料表!$C$1:$C$36)),ROW(58:58)),COLUMN(B:B)),"")</f>
        <v/>
      </c>
      <c r="M64" s="23" t="str">
        <f t="array" ref="M64">IFERROR(INDEX(商品资料表!$C$1:$K$36,SMALL(IF(商品资料表!$C$1:$C$36=库存查询!$L$4,ROW(商品资料表!$C$1:$C$36)),ROW(58:58)),COLUMN(C:C)),"")</f>
        <v/>
      </c>
      <c r="N64" s="19" t="str">
        <f t="array" ref="N64">IFERROR(INDEX(商品资料表!$C$1:$K$36,SMALL(IF(商品资料表!$C$1:$C$36=库存查询!$L$4,ROW(商品资料表!$C$1:$C$36)),ROW(58:58)),COLUMN(D:D)),"")</f>
        <v/>
      </c>
      <c r="O64" s="23" t="str">
        <f t="array" ref="O64">IFERROR(INDEX(商品资料表!$C$1:$K$36,SMALL(IF(商品资料表!$C$1:$C$36=库存查询!$L$4,ROW(商品资料表!$C$1:$C$36)),ROW(58:58)),COLUMN(E:E)),"")</f>
        <v/>
      </c>
      <c r="P64" s="19" t="str">
        <f t="array" ref="P64">IFERROR(INDEX(商品资料表!$C$1:$K$36,SMALL(IF(商品资料表!$C$1:$C$36=库存查询!$L$4,ROW(商品资料表!$C$1:$C$36)),ROW(58:58)),COLUMN(F:F)),"")</f>
        <v/>
      </c>
      <c r="Q64" s="19" t="str">
        <f t="array" ref="Q64">IFERROR(INDEX(商品资料表!$C$1:$K$36,SMALL(IF(商品资料表!$C$1:$C$36=库存查询!$L$4,ROW(商品资料表!$C$1:$C$36)),ROW(58:58)),COLUMN(G:G)),"")</f>
        <v/>
      </c>
      <c r="R64" s="19" t="str">
        <f t="array" ref="R64">IFERROR(INDEX(商品资料表!$C$1:$K$36,SMALL(IF(商品资料表!$C$1:$C$36=库存查询!$L$4,ROW(商品资料表!$C$1:$C$36)),ROW(58:58)),COLUMN(H:H)),"")</f>
        <v/>
      </c>
      <c r="S64" s="50" t="str">
        <f t="array" ref="S64">IFERROR(INDEX(商品资料表!$C$1:$K$36,SMALL(IF(商品资料表!$C$1:$C$36=库存查询!$L$4,ROW(商品资料表!$C$1:$C$36)),ROW(58:58)),COLUMN(I:I)),"")</f>
        <v/>
      </c>
    </row>
    <row r="65" spans="3:19" x14ac:dyDescent="0.2">
      <c r="C65" s="20"/>
      <c r="D65" s="49" t="str">
        <f t="array" aca="1" ref="D6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59)))&amp;"","")</f>
        <v/>
      </c>
      <c r="E65" s="19" t="str">
        <f ca="1">IF(D65="","",IFERROR(SUMIFS(商品出入库表!G:G,商品出入库表!C:C,库存查询!D65,商品出入库表!E:E,库存查询!$F$6,商品出入库表!J:J,"&lt;"&amp;(库存查询!$E$4&amp;TEXT(库存查询!$G$4,"00"))*1)-SUMIFS(商品出入库表!G:G,商品出入库表!C:C,库存查询!D65,商品出入库表!E:E,库存查询!$G$6,商品出入库表!J:J,"&lt;"&amp;(库存查询!$E$4&amp;TEXT(库存查询!$G$4,"00"))*1),""))</f>
        <v/>
      </c>
      <c r="F65" s="19" t="str">
        <f ca="1">IF(D65="","",SUMIFS(商品出入库表!G:G,商品出入库表!C:C,库存查询!D65,商品出入库表!H:H,库存查询!$E$4,商品出入库表!I:I,库存查询!$G$4,商品出入库表!E:E,库存查询!$F$6))</f>
        <v/>
      </c>
      <c r="G65" s="19" t="str">
        <f ca="1">IF(D65="","",SUMIFS(商品出入库表!G:G,商品出入库表!C:C,库存查询!D65,商品出入库表!H:H,库存查询!$E$4,商品出入库表!I:I,库存查询!$G$4,商品出入库表!E:E,库存查询!$G$6))</f>
        <v/>
      </c>
      <c r="H65" s="50" t="str">
        <f t="shared" ca="1" si="3"/>
        <v/>
      </c>
      <c r="I65" s="21"/>
      <c r="K65" s="49" t="str">
        <f t="array" ref="K65">IFERROR(INDEX(商品资料表!$C$1:$K$36,SMALL(IF(商品资料表!$C$1:$C$36=库存查询!$L$4,ROW(商品资料表!$C$1:$C$36)),ROW(59:59)),COLUMN(A:A)),"")</f>
        <v/>
      </c>
      <c r="L65" s="22" t="str">
        <f t="array" ref="L65">IFERROR(INDEX(商品资料表!$C$1:$K$36,SMALL(IF(商品资料表!$C$1:$C$36=库存查询!$L$4,ROW(商品资料表!$C$1:$C$36)),ROW(59:59)),COLUMN(B:B)),"")</f>
        <v/>
      </c>
      <c r="M65" s="23" t="str">
        <f t="array" ref="M65">IFERROR(INDEX(商品资料表!$C$1:$K$36,SMALL(IF(商品资料表!$C$1:$C$36=库存查询!$L$4,ROW(商品资料表!$C$1:$C$36)),ROW(59:59)),COLUMN(C:C)),"")</f>
        <v/>
      </c>
      <c r="N65" s="19" t="str">
        <f t="array" ref="N65">IFERROR(INDEX(商品资料表!$C$1:$K$36,SMALL(IF(商品资料表!$C$1:$C$36=库存查询!$L$4,ROW(商品资料表!$C$1:$C$36)),ROW(59:59)),COLUMN(D:D)),"")</f>
        <v/>
      </c>
      <c r="O65" s="23" t="str">
        <f t="array" ref="O65">IFERROR(INDEX(商品资料表!$C$1:$K$36,SMALL(IF(商品资料表!$C$1:$C$36=库存查询!$L$4,ROW(商品资料表!$C$1:$C$36)),ROW(59:59)),COLUMN(E:E)),"")</f>
        <v/>
      </c>
      <c r="P65" s="19" t="str">
        <f t="array" ref="P65">IFERROR(INDEX(商品资料表!$C$1:$K$36,SMALL(IF(商品资料表!$C$1:$C$36=库存查询!$L$4,ROW(商品资料表!$C$1:$C$36)),ROW(59:59)),COLUMN(F:F)),"")</f>
        <v/>
      </c>
      <c r="Q65" s="19" t="str">
        <f t="array" ref="Q65">IFERROR(INDEX(商品资料表!$C$1:$K$36,SMALL(IF(商品资料表!$C$1:$C$36=库存查询!$L$4,ROW(商品资料表!$C$1:$C$36)),ROW(59:59)),COLUMN(G:G)),"")</f>
        <v/>
      </c>
      <c r="R65" s="19" t="str">
        <f t="array" ref="R65">IFERROR(INDEX(商品资料表!$C$1:$K$36,SMALL(IF(商品资料表!$C$1:$C$36=库存查询!$L$4,ROW(商品资料表!$C$1:$C$36)),ROW(59:59)),COLUMN(H:H)),"")</f>
        <v/>
      </c>
      <c r="S65" s="50" t="str">
        <f t="array" ref="S65">IFERROR(INDEX(商品资料表!$C$1:$K$36,SMALL(IF(商品资料表!$C$1:$C$36=库存查询!$L$4,ROW(商品资料表!$C$1:$C$36)),ROW(59:59)),COLUMN(I:I)),"")</f>
        <v/>
      </c>
    </row>
    <row r="66" spans="3:19" x14ac:dyDescent="0.2">
      <c r="C66" s="20"/>
      <c r="D66" s="49" t="str">
        <f t="array" aca="1" ref="D6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60)))&amp;"","")</f>
        <v/>
      </c>
      <c r="E66" s="19" t="str">
        <f ca="1">IF(D66="","",IFERROR(SUMIFS(商品出入库表!G:G,商品出入库表!C:C,库存查询!D66,商品出入库表!E:E,库存查询!$F$6,商品出入库表!J:J,"&lt;"&amp;(库存查询!$E$4&amp;TEXT(库存查询!$G$4,"00"))*1)-SUMIFS(商品出入库表!G:G,商品出入库表!C:C,库存查询!D66,商品出入库表!E:E,库存查询!$G$6,商品出入库表!J:J,"&lt;"&amp;(库存查询!$E$4&amp;TEXT(库存查询!$G$4,"00"))*1),""))</f>
        <v/>
      </c>
      <c r="F66" s="19" t="str">
        <f ca="1">IF(D66="","",SUMIFS(商品出入库表!G:G,商品出入库表!C:C,库存查询!D66,商品出入库表!H:H,库存查询!$E$4,商品出入库表!I:I,库存查询!$G$4,商品出入库表!E:E,库存查询!$F$6))</f>
        <v/>
      </c>
      <c r="G66" s="19" t="str">
        <f ca="1">IF(D66="","",SUMIFS(商品出入库表!G:G,商品出入库表!C:C,库存查询!D66,商品出入库表!H:H,库存查询!$E$4,商品出入库表!I:I,库存查询!$G$4,商品出入库表!E:E,库存查询!$G$6))</f>
        <v/>
      </c>
      <c r="H66" s="50" t="str">
        <f t="shared" ca="1" si="3"/>
        <v/>
      </c>
      <c r="I66" s="21"/>
      <c r="K66" s="49" t="str">
        <f t="array" ref="K66">IFERROR(INDEX(商品资料表!$C$1:$K$36,SMALL(IF(商品资料表!$C$1:$C$36=库存查询!$L$4,ROW(商品资料表!$C$1:$C$36)),ROW(60:60)),COLUMN(A:A)),"")</f>
        <v/>
      </c>
      <c r="L66" s="22" t="str">
        <f t="array" ref="L66">IFERROR(INDEX(商品资料表!$C$1:$K$36,SMALL(IF(商品资料表!$C$1:$C$36=库存查询!$L$4,ROW(商品资料表!$C$1:$C$36)),ROW(60:60)),COLUMN(B:B)),"")</f>
        <v/>
      </c>
      <c r="M66" s="23" t="str">
        <f t="array" ref="M66">IFERROR(INDEX(商品资料表!$C$1:$K$36,SMALL(IF(商品资料表!$C$1:$C$36=库存查询!$L$4,ROW(商品资料表!$C$1:$C$36)),ROW(60:60)),COLUMN(C:C)),"")</f>
        <v/>
      </c>
      <c r="N66" s="19" t="str">
        <f t="array" ref="N66">IFERROR(INDEX(商品资料表!$C$1:$K$36,SMALL(IF(商品资料表!$C$1:$C$36=库存查询!$L$4,ROW(商品资料表!$C$1:$C$36)),ROW(60:60)),COLUMN(D:D)),"")</f>
        <v/>
      </c>
      <c r="O66" s="23" t="str">
        <f t="array" ref="O66">IFERROR(INDEX(商品资料表!$C$1:$K$36,SMALL(IF(商品资料表!$C$1:$C$36=库存查询!$L$4,ROW(商品资料表!$C$1:$C$36)),ROW(60:60)),COLUMN(E:E)),"")</f>
        <v/>
      </c>
      <c r="P66" s="19" t="str">
        <f t="array" ref="P66">IFERROR(INDEX(商品资料表!$C$1:$K$36,SMALL(IF(商品资料表!$C$1:$C$36=库存查询!$L$4,ROW(商品资料表!$C$1:$C$36)),ROW(60:60)),COLUMN(F:F)),"")</f>
        <v/>
      </c>
      <c r="Q66" s="19" t="str">
        <f t="array" ref="Q66">IFERROR(INDEX(商品资料表!$C$1:$K$36,SMALL(IF(商品资料表!$C$1:$C$36=库存查询!$L$4,ROW(商品资料表!$C$1:$C$36)),ROW(60:60)),COLUMN(G:G)),"")</f>
        <v/>
      </c>
      <c r="R66" s="19" t="str">
        <f t="array" ref="R66">IFERROR(INDEX(商品资料表!$C$1:$K$36,SMALL(IF(商品资料表!$C$1:$C$36=库存查询!$L$4,ROW(商品资料表!$C$1:$C$36)),ROW(60:60)),COLUMN(H:H)),"")</f>
        <v/>
      </c>
      <c r="S66" s="50" t="str">
        <f t="array" ref="S66">IFERROR(INDEX(商品资料表!$C$1:$K$36,SMALL(IF(商品资料表!$C$1:$C$36=库存查询!$L$4,ROW(商品资料表!$C$1:$C$36)),ROW(60:60)),COLUMN(I:I)),"")</f>
        <v/>
      </c>
    </row>
    <row r="67" spans="3:19" x14ac:dyDescent="0.2">
      <c r="C67" s="20"/>
      <c r="D67" s="49" t="str">
        <f t="array" aca="1" ref="D6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61)))&amp;"","")</f>
        <v/>
      </c>
      <c r="E67" s="19" t="str">
        <f ca="1">IF(D67="","",IFERROR(SUMIFS(商品出入库表!G:G,商品出入库表!C:C,库存查询!D67,商品出入库表!E:E,库存查询!$F$6,商品出入库表!J:J,"&lt;"&amp;(库存查询!$E$4&amp;TEXT(库存查询!$G$4,"00"))*1)-SUMIFS(商品出入库表!G:G,商品出入库表!C:C,库存查询!D67,商品出入库表!E:E,库存查询!$G$6,商品出入库表!J:J,"&lt;"&amp;(库存查询!$E$4&amp;TEXT(库存查询!$G$4,"00"))*1),""))</f>
        <v/>
      </c>
      <c r="F67" s="19" t="str">
        <f ca="1">IF(D67="","",SUMIFS(商品出入库表!G:G,商品出入库表!C:C,库存查询!D67,商品出入库表!H:H,库存查询!$E$4,商品出入库表!I:I,库存查询!$G$4,商品出入库表!E:E,库存查询!$F$6))</f>
        <v/>
      </c>
      <c r="G67" s="19" t="str">
        <f ca="1">IF(D67="","",SUMIFS(商品出入库表!G:G,商品出入库表!C:C,库存查询!D67,商品出入库表!H:H,库存查询!$E$4,商品出入库表!I:I,库存查询!$G$4,商品出入库表!E:E,库存查询!$G$6))</f>
        <v/>
      </c>
      <c r="H67" s="50" t="str">
        <f t="shared" ca="1" si="3"/>
        <v/>
      </c>
      <c r="I67" s="21"/>
      <c r="K67" s="49" t="str">
        <f t="array" ref="K67">IFERROR(INDEX(商品资料表!$C$1:$K$36,SMALL(IF(商品资料表!$C$1:$C$36=库存查询!$L$4,ROW(商品资料表!$C$1:$C$36)),ROW(61:61)),COLUMN(A:A)),"")</f>
        <v/>
      </c>
      <c r="L67" s="22" t="str">
        <f t="array" ref="L67">IFERROR(INDEX(商品资料表!$C$1:$K$36,SMALL(IF(商品资料表!$C$1:$C$36=库存查询!$L$4,ROW(商品资料表!$C$1:$C$36)),ROW(61:61)),COLUMN(B:B)),"")</f>
        <v/>
      </c>
      <c r="M67" s="23" t="str">
        <f t="array" ref="M67">IFERROR(INDEX(商品资料表!$C$1:$K$36,SMALL(IF(商品资料表!$C$1:$C$36=库存查询!$L$4,ROW(商品资料表!$C$1:$C$36)),ROW(61:61)),COLUMN(C:C)),"")</f>
        <v/>
      </c>
      <c r="N67" s="19" t="str">
        <f t="array" ref="N67">IFERROR(INDEX(商品资料表!$C$1:$K$36,SMALL(IF(商品资料表!$C$1:$C$36=库存查询!$L$4,ROW(商品资料表!$C$1:$C$36)),ROW(61:61)),COLUMN(D:D)),"")</f>
        <v/>
      </c>
      <c r="O67" s="23" t="str">
        <f t="array" ref="O67">IFERROR(INDEX(商品资料表!$C$1:$K$36,SMALL(IF(商品资料表!$C$1:$C$36=库存查询!$L$4,ROW(商品资料表!$C$1:$C$36)),ROW(61:61)),COLUMN(E:E)),"")</f>
        <v/>
      </c>
      <c r="P67" s="19" t="str">
        <f t="array" ref="P67">IFERROR(INDEX(商品资料表!$C$1:$K$36,SMALL(IF(商品资料表!$C$1:$C$36=库存查询!$L$4,ROW(商品资料表!$C$1:$C$36)),ROW(61:61)),COLUMN(F:F)),"")</f>
        <v/>
      </c>
      <c r="Q67" s="19" t="str">
        <f t="array" ref="Q67">IFERROR(INDEX(商品资料表!$C$1:$K$36,SMALL(IF(商品资料表!$C$1:$C$36=库存查询!$L$4,ROW(商品资料表!$C$1:$C$36)),ROW(61:61)),COLUMN(G:G)),"")</f>
        <v/>
      </c>
      <c r="R67" s="19" t="str">
        <f t="array" ref="R67">IFERROR(INDEX(商品资料表!$C$1:$K$36,SMALL(IF(商品资料表!$C$1:$C$36=库存查询!$L$4,ROW(商品资料表!$C$1:$C$36)),ROW(61:61)),COLUMN(H:H)),"")</f>
        <v/>
      </c>
      <c r="S67" s="50" t="str">
        <f t="array" ref="S67">IFERROR(INDEX(商品资料表!$C$1:$K$36,SMALL(IF(商品资料表!$C$1:$C$36=库存查询!$L$4,ROW(商品资料表!$C$1:$C$36)),ROW(61:61)),COLUMN(I:I)),"")</f>
        <v/>
      </c>
    </row>
    <row r="68" spans="3:19" x14ac:dyDescent="0.2">
      <c r="C68" s="20"/>
      <c r="D68" s="49" t="str">
        <f t="array" aca="1" ref="D6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62)))&amp;"","")</f>
        <v/>
      </c>
      <c r="E68" s="19" t="str">
        <f ca="1">IF(D68="","",IFERROR(SUMIFS(商品出入库表!G:G,商品出入库表!C:C,库存查询!D68,商品出入库表!E:E,库存查询!$F$6,商品出入库表!J:J,"&lt;"&amp;(库存查询!$E$4&amp;TEXT(库存查询!$G$4,"00"))*1)-SUMIFS(商品出入库表!G:G,商品出入库表!C:C,库存查询!D68,商品出入库表!E:E,库存查询!$G$6,商品出入库表!J:J,"&lt;"&amp;(库存查询!$E$4&amp;TEXT(库存查询!$G$4,"00"))*1),""))</f>
        <v/>
      </c>
      <c r="F68" s="19" t="str">
        <f ca="1">IF(D68="","",SUMIFS(商品出入库表!G:G,商品出入库表!C:C,库存查询!D68,商品出入库表!H:H,库存查询!$E$4,商品出入库表!I:I,库存查询!$G$4,商品出入库表!E:E,库存查询!$F$6))</f>
        <v/>
      </c>
      <c r="G68" s="19" t="str">
        <f ca="1">IF(D68="","",SUMIFS(商品出入库表!G:G,商品出入库表!C:C,库存查询!D68,商品出入库表!H:H,库存查询!$E$4,商品出入库表!I:I,库存查询!$G$4,商品出入库表!E:E,库存查询!$G$6))</f>
        <v/>
      </c>
      <c r="H68" s="50" t="str">
        <f t="shared" ca="1" si="3"/>
        <v/>
      </c>
      <c r="I68" s="21"/>
      <c r="K68" s="49" t="str">
        <f t="array" ref="K68">IFERROR(INDEX(商品资料表!$C$1:$K$36,SMALL(IF(商品资料表!$C$1:$C$36=库存查询!$L$4,ROW(商品资料表!$C$1:$C$36)),ROW(62:62)),COLUMN(A:A)),"")</f>
        <v/>
      </c>
      <c r="L68" s="22" t="str">
        <f t="array" ref="L68">IFERROR(INDEX(商品资料表!$C$1:$K$36,SMALL(IF(商品资料表!$C$1:$C$36=库存查询!$L$4,ROW(商品资料表!$C$1:$C$36)),ROW(62:62)),COLUMN(B:B)),"")</f>
        <v/>
      </c>
      <c r="M68" s="23" t="str">
        <f t="array" ref="M68">IFERROR(INDEX(商品资料表!$C$1:$K$36,SMALL(IF(商品资料表!$C$1:$C$36=库存查询!$L$4,ROW(商品资料表!$C$1:$C$36)),ROW(62:62)),COLUMN(C:C)),"")</f>
        <v/>
      </c>
      <c r="N68" s="19" t="str">
        <f t="array" ref="N68">IFERROR(INDEX(商品资料表!$C$1:$K$36,SMALL(IF(商品资料表!$C$1:$C$36=库存查询!$L$4,ROW(商品资料表!$C$1:$C$36)),ROW(62:62)),COLUMN(D:D)),"")</f>
        <v/>
      </c>
      <c r="O68" s="23" t="str">
        <f t="array" ref="O68">IFERROR(INDEX(商品资料表!$C$1:$K$36,SMALL(IF(商品资料表!$C$1:$C$36=库存查询!$L$4,ROW(商品资料表!$C$1:$C$36)),ROW(62:62)),COLUMN(E:E)),"")</f>
        <v/>
      </c>
      <c r="P68" s="19" t="str">
        <f t="array" ref="P68">IFERROR(INDEX(商品资料表!$C$1:$K$36,SMALL(IF(商品资料表!$C$1:$C$36=库存查询!$L$4,ROW(商品资料表!$C$1:$C$36)),ROW(62:62)),COLUMN(F:F)),"")</f>
        <v/>
      </c>
      <c r="Q68" s="19" t="str">
        <f t="array" ref="Q68">IFERROR(INDEX(商品资料表!$C$1:$K$36,SMALL(IF(商品资料表!$C$1:$C$36=库存查询!$L$4,ROW(商品资料表!$C$1:$C$36)),ROW(62:62)),COLUMN(G:G)),"")</f>
        <v/>
      </c>
      <c r="R68" s="19" t="str">
        <f t="array" ref="R68">IFERROR(INDEX(商品资料表!$C$1:$K$36,SMALL(IF(商品资料表!$C$1:$C$36=库存查询!$L$4,ROW(商品资料表!$C$1:$C$36)),ROW(62:62)),COLUMN(H:H)),"")</f>
        <v/>
      </c>
      <c r="S68" s="50" t="str">
        <f t="array" ref="S68">IFERROR(INDEX(商品资料表!$C$1:$K$36,SMALL(IF(商品资料表!$C$1:$C$36=库存查询!$L$4,ROW(商品资料表!$C$1:$C$36)),ROW(62:62)),COLUMN(I:I)),"")</f>
        <v/>
      </c>
    </row>
    <row r="69" spans="3:19" x14ac:dyDescent="0.2">
      <c r="C69" s="20"/>
      <c r="D69" s="49" t="str">
        <f t="array" aca="1" ref="D6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63)))&amp;"","")</f>
        <v/>
      </c>
      <c r="E69" s="19" t="str">
        <f ca="1">IF(D69="","",IFERROR(SUMIFS(商品出入库表!G:G,商品出入库表!C:C,库存查询!D69,商品出入库表!E:E,库存查询!$F$6,商品出入库表!J:J,"&lt;"&amp;(库存查询!$E$4&amp;TEXT(库存查询!$G$4,"00"))*1)-SUMIFS(商品出入库表!G:G,商品出入库表!C:C,库存查询!D69,商品出入库表!E:E,库存查询!$G$6,商品出入库表!J:J,"&lt;"&amp;(库存查询!$E$4&amp;TEXT(库存查询!$G$4,"00"))*1),""))</f>
        <v/>
      </c>
      <c r="F69" s="19" t="str">
        <f ca="1">IF(D69="","",SUMIFS(商品出入库表!G:G,商品出入库表!C:C,库存查询!D69,商品出入库表!H:H,库存查询!$E$4,商品出入库表!I:I,库存查询!$G$4,商品出入库表!E:E,库存查询!$F$6))</f>
        <v/>
      </c>
      <c r="G69" s="19" t="str">
        <f ca="1">IF(D69="","",SUMIFS(商品出入库表!G:G,商品出入库表!C:C,库存查询!D69,商品出入库表!H:H,库存查询!$E$4,商品出入库表!I:I,库存查询!$G$4,商品出入库表!E:E,库存查询!$G$6))</f>
        <v/>
      </c>
      <c r="H69" s="50" t="str">
        <f t="shared" ca="1" si="3"/>
        <v/>
      </c>
      <c r="I69" s="21"/>
      <c r="K69" s="49" t="str">
        <f t="array" ref="K69">IFERROR(INDEX(商品资料表!$C$1:$K$36,SMALL(IF(商品资料表!$C$1:$C$36=库存查询!$L$4,ROW(商品资料表!$C$1:$C$36)),ROW(63:63)),COLUMN(A:A)),"")</f>
        <v/>
      </c>
      <c r="L69" s="22" t="str">
        <f t="array" ref="L69">IFERROR(INDEX(商品资料表!$C$1:$K$36,SMALL(IF(商品资料表!$C$1:$C$36=库存查询!$L$4,ROW(商品资料表!$C$1:$C$36)),ROW(63:63)),COLUMN(B:B)),"")</f>
        <v/>
      </c>
      <c r="M69" s="23" t="str">
        <f t="array" ref="M69">IFERROR(INDEX(商品资料表!$C$1:$K$36,SMALL(IF(商品资料表!$C$1:$C$36=库存查询!$L$4,ROW(商品资料表!$C$1:$C$36)),ROW(63:63)),COLUMN(C:C)),"")</f>
        <v/>
      </c>
      <c r="N69" s="19" t="str">
        <f t="array" ref="N69">IFERROR(INDEX(商品资料表!$C$1:$K$36,SMALL(IF(商品资料表!$C$1:$C$36=库存查询!$L$4,ROW(商品资料表!$C$1:$C$36)),ROW(63:63)),COLUMN(D:D)),"")</f>
        <v/>
      </c>
      <c r="O69" s="23" t="str">
        <f t="array" ref="O69">IFERROR(INDEX(商品资料表!$C$1:$K$36,SMALL(IF(商品资料表!$C$1:$C$36=库存查询!$L$4,ROW(商品资料表!$C$1:$C$36)),ROW(63:63)),COLUMN(E:E)),"")</f>
        <v/>
      </c>
      <c r="P69" s="19" t="str">
        <f t="array" ref="P69">IFERROR(INDEX(商品资料表!$C$1:$K$36,SMALL(IF(商品资料表!$C$1:$C$36=库存查询!$L$4,ROW(商品资料表!$C$1:$C$36)),ROW(63:63)),COLUMN(F:F)),"")</f>
        <v/>
      </c>
      <c r="Q69" s="19" t="str">
        <f t="array" ref="Q69">IFERROR(INDEX(商品资料表!$C$1:$K$36,SMALL(IF(商品资料表!$C$1:$C$36=库存查询!$L$4,ROW(商品资料表!$C$1:$C$36)),ROW(63:63)),COLUMN(G:G)),"")</f>
        <v/>
      </c>
      <c r="R69" s="19" t="str">
        <f t="array" ref="R69">IFERROR(INDEX(商品资料表!$C$1:$K$36,SMALL(IF(商品资料表!$C$1:$C$36=库存查询!$L$4,ROW(商品资料表!$C$1:$C$36)),ROW(63:63)),COLUMN(H:H)),"")</f>
        <v/>
      </c>
      <c r="S69" s="50" t="str">
        <f t="array" ref="S69">IFERROR(INDEX(商品资料表!$C$1:$K$36,SMALL(IF(商品资料表!$C$1:$C$36=库存查询!$L$4,ROW(商品资料表!$C$1:$C$36)),ROW(63:63)),COLUMN(I:I)),"")</f>
        <v/>
      </c>
    </row>
    <row r="70" spans="3:19" x14ac:dyDescent="0.2">
      <c r="C70" s="20"/>
      <c r="D70" s="49" t="str">
        <f t="array" aca="1" ref="D7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64)))&amp;"","")</f>
        <v/>
      </c>
      <c r="E70" s="19" t="str">
        <f ca="1">IF(D70="","",IFERROR(SUMIFS(商品出入库表!G:G,商品出入库表!C:C,库存查询!D70,商品出入库表!E:E,库存查询!$F$6,商品出入库表!J:J,"&lt;"&amp;(库存查询!$E$4&amp;TEXT(库存查询!$G$4,"00"))*1)-SUMIFS(商品出入库表!G:G,商品出入库表!C:C,库存查询!D70,商品出入库表!E:E,库存查询!$G$6,商品出入库表!J:J,"&lt;"&amp;(库存查询!$E$4&amp;TEXT(库存查询!$G$4,"00"))*1),""))</f>
        <v/>
      </c>
      <c r="F70" s="19" t="str">
        <f ca="1">IF(D70="","",SUMIFS(商品出入库表!G:G,商品出入库表!C:C,库存查询!D70,商品出入库表!H:H,库存查询!$E$4,商品出入库表!I:I,库存查询!$G$4,商品出入库表!E:E,库存查询!$F$6))</f>
        <v/>
      </c>
      <c r="G70" s="19" t="str">
        <f ca="1">IF(D70="","",SUMIFS(商品出入库表!G:G,商品出入库表!C:C,库存查询!D70,商品出入库表!H:H,库存查询!$E$4,商品出入库表!I:I,库存查询!$G$4,商品出入库表!E:E,库存查询!$G$6))</f>
        <v/>
      </c>
      <c r="H70" s="50" t="str">
        <f t="shared" ca="1" si="3"/>
        <v/>
      </c>
      <c r="I70" s="21"/>
      <c r="K70" s="49" t="str">
        <f t="array" ref="K70">IFERROR(INDEX(商品资料表!$C$1:$K$36,SMALL(IF(商品资料表!$C$1:$C$36=库存查询!$L$4,ROW(商品资料表!$C$1:$C$36)),ROW(64:64)),COLUMN(A:A)),"")</f>
        <v/>
      </c>
      <c r="L70" s="22" t="str">
        <f t="array" ref="L70">IFERROR(INDEX(商品资料表!$C$1:$K$36,SMALL(IF(商品资料表!$C$1:$C$36=库存查询!$L$4,ROW(商品资料表!$C$1:$C$36)),ROW(64:64)),COLUMN(B:B)),"")</f>
        <v/>
      </c>
      <c r="M70" s="23" t="str">
        <f t="array" ref="M70">IFERROR(INDEX(商品资料表!$C$1:$K$36,SMALL(IF(商品资料表!$C$1:$C$36=库存查询!$L$4,ROW(商品资料表!$C$1:$C$36)),ROW(64:64)),COLUMN(C:C)),"")</f>
        <v/>
      </c>
      <c r="N70" s="19" t="str">
        <f t="array" ref="N70">IFERROR(INDEX(商品资料表!$C$1:$K$36,SMALL(IF(商品资料表!$C$1:$C$36=库存查询!$L$4,ROW(商品资料表!$C$1:$C$36)),ROW(64:64)),COLUMN(D:D)),"")</f>
        <v/>
      </c>
      <c r="O70" s="23" t="str">
        <f t="array" ref="O70">IFERROR(INDEX(商品资料表!$C$1:$K$36,SMALL(IF(商品资料表!$C$1:$C$36=库存查询!$L$4,ROW(商品资料表!$C$1:$C$36)),ROW(64:64)),COLUMN(E:E)),"")</f>
        <v/>
      </c>
      <c r="P70" s="19" t="str">
        <f t="array" ref="P70">IFERROR(INDEX(商品资料表!$C$1:$K$36,SMALL(IF(商品资料表!$C$1:$C$36=库存查询!$L$4,ROW(商品资料表!$C$1:$C$36)),ROW(64:64)),COLUMN(F:F)),"")</f>
        <v/>
      </c>
      <c r="Q70" s="19" t="str">
        <f t="array" ref="Q70">IFERROR(INDEX(商品资料表!$C$1:$K$36,SMALL(IF(商品资料表!$C$1:$C$36=库存查询!$L$4,ROW(商品资料表!$C$1:$C$36)),ROW(64:64)),COLUMN(G:G)),"")</f>
        <v/>
      </c>
      <c r="R70" s="19" t="str">
        <f t="array" ref="R70">IFERROR(INDEX(商品资料表!$C$1:$K$36,SMALL(IF(商品资料表!$C$1:$C$36=库存查询!$L$4,ROW(商品资料表!$C$1:$C$36)),ROW(64:64)),COLUMN(H:H)),"")</f>
        <v/>
      </c>
      <c r="S70" s="50" t="str">
        <f t="array" ref="S70">IFERROR(INDEX(商品资料表!$C$1:$K$36,SMALL(IF(商品资料表!$C$1:$C$36=库存查询!$L$4,ROW(商品资料表!$C$1:$C$36)),ROW(64:64)),COLUMN(I:I)),"")</f>
        <v/>
      </c>
    </row>
    <row r="71" spans="3:19" x14ac:dyDescent="0.2">
      <c r="C71" s="20"/>
      <c r="D71" s="49" t="str">
        <f t="array" aca="1" ref="D7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65)))&amp;"","")</f>
        <v/>
      </c>
      <c r="E71" s="19" t="str">
        <f ca="1">IF(D71="","",IFERROR(SUMIFS(商品出入库表!G:G,商品出入库表!C:C,库存查询!D71,商品出入库表!E:E,库存查询!$F$6,商品出入库表!J:J,"&lt;"&amp;(库存查询!$E$4&amp;TEXT(库存查询!$G$4,"00"))*1)-SUMIFS(商品出入库表!G:G,商品出入库表!C:C,库存查询!D71,商品出入库表!E:E,库存查询!$G$6,商品出入库表!J:J,"&lt;"&amp;(库存查询!$E$4&amp;TEXT(库存查询!$G$4,"00"))*1),""))</f>
        <v/>
      </c>
      <c r="F71" s="19" t="str">
        <f ca="1">IF(D71="","",SUMIFS(商品出入库表!G:G,商品出入库表!C:C,库存查询!D71,商品出入库表!H:H,库存查询!$E$4,商品出入库表!I:I,库存查询!$G$4,商品出入库表!E:E,库存查询!$F$6))</f>
        <v/>
      </c>
      <c r="G71" s="19" t="str">
        <f ca="1">IF(D71="","",SUMIFS(商品出入库表!G:G,商品出入库表!C:C,库存查询!D71,商品出入库表!H:H,库存查询!$E$4,商品出入库表!I:I,库存查询!$G$4,商品出入库表!E:E,库存查询!$G$6))</f>
        <v/>
      </c>
      <c r="H71" s="50" t="str">
        <f t="shared" ca="1" si="3"/>
        <v/>
      </c>
      <c r="I71" s="21"/>
      <c r="K71" s="49" t="str">
        <f t="array" ref="K71">IFERROR(INDEX(商品资料表!$C$1:$K$36,SMALL(IF(商品资料表!$C$1:$C$36=库存查询!$L$4,ROW(商品资料表!$C$1:$C$36)),ROW(65:65)),COLUMN(A:A)),"")</f>
        <v/>
      </c>
      <c r="L71" s="22" t="str">
        <f t="array" ref="L71">IFERROR(INDEX(商品资料表!$C$1:$K$36,SMALL(IF(商品资料表!$C$1:$C$36=库存查询!$L$4,ROW(商品资料表!$C$1:$C$36)),ROW(65:65)),COLUMN(B:B)),"")</f>
        <v/>
      </c>
      <c r="M71" s="23" t="str">
        <f t="array" ref="M71">IFERROR(INDEX(商品资料表!$C$1:$K$36,SMALL(IF(商品资料表!$C$1:$C$36=库存查询!$L$4,ROW(商品资料表!$C$1:$C$36)),ROW(65:65)),COLUMN(C:C)),"")</f>
        <v/>
      </c>
      <c r="N71" s="19" t="str">
        <f t="array" ref="N71">IFERROR(INDEX(商品资料表!$C$1:$K$36,SMALL(IF(商品资料表!$C$1:$C$36=库存查询!$L$4,ROW(商品资料表!$C$1:$C$36)),ROW(65:65)),COLUMN(D:D)),"")</f>
        <v/>
      </c>
      <c r="O71" s="23" t="str">
        <f t="array" ref="O71">IFERROR(INDEX(商品资料表!$C$1:$K$36,SMALL(IF(商品资料表!$C$1:$C$36=库存查询!$L$4,ROW(商品资料表!$C$1:$C$36)),ROW(65:65)),COLUMN(E:E)),"")</f>
        <v/>
      </c>
      <c r="P71" s="19" t="str">
        <f t="array" ref="P71">IFERROR(INDEX(商品资料表!$C$1:$K$36,SMALL(IF(商品资料表!$C$1:$C$36=库存查询!$L$4,ROW(商品资料表!$C$1:$C$36)),ROW(65:65)),COLUMN(F:F)),"")</f>
        <v/>
      </c>
      <c r="Q71" s="19" t="str">
        <f t="array" ref="Q71">IFERROR(INDEX(商品资料表!$C$1:$K$36,SMALL(IF(商品资料表!$C$1:$C$36=库存查询!$L$4,ROW(商品资料表!$C$1:$C$36)),ROW(65:65)),COLUMN(G:G)),"")</f>
        <v/>
      </c>
      <c r="R71" s="19" t="str">
        <f t="array" ref="R71">IFERROR(INDEX(商品资料表!$C$1:$K$36,SMALL(IF(商品资料表!$C$1:$C$36=库存查询!$L$4,ROW(商品资料表!$C$1:$C$36)),ROW(65:65)),COLUMN(H:H)),"")</f>
        <v/>
      </c>
      <c r="S71" s="50" t="str">
        <f t="array" ref="S71">IFERROR(INDEX(商品资料表!$C$1:$K$36,SMALL(IF(商品资料表!$C$1:$C$36=库存查询!$L$4,ROW(商品资料表!$C$1:$C$36)),ROW(65:65)),COLUMN(I:I)),"")</f>
        <v/>
      </c>
    </row>
    <row r="72" spans="3:19" x14ac:dyDescent="0.2">
      <c r="C72" s="20"/>
      <c r="D72" s="49" t="str">
        <f t="array" aca="1" ref="D7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66)))&amp;"","")</f>
        <v/>
      </c>
      <c r="E72" s="19" t="str">
        <f ca="1">IF(D72="","",IFERROR(SUMIFS(商品出入库表!G:G,商品出入库表!C:C,库存查询!D72,商品出入库表!E:E,库存查询!$F$6,商品出入库表!J:J,"&lt;"&amp;(库存查询!$E$4&amp;TEXT(库存查询!$G$4,"00"))*1)-SUMIFS(商品出入库表!G:G,商品出入库表!C:C,库存查询!D72,商品出入库表!E:E,库存查询!$G$6,商品出入库表!J:J,"&lt;"&amp;(库存查询!$E$4&amp;TEXT(库存查询!$G$4,"00"))*1),""))</f>
        <v/>
      </c>
      <c r="F72" s="19" t="str">
        <f ca="1">IF(D72="","",SUMIFS(商品出入库表!G:G,商品出入库表!C:C,库存查询!D72,商品出入库表!H:H,库存查询!$E$4,商品出入库表!I:I,库存查询!$G$4,商品出入库表!E:E,库存查询!$F$6))</f>
        <v/>
      </c>
      <c r="G72" s="19" t="str">
        <f ca="1">IF(D72="","",SUMIFS(商品出入库表!G:G,商品出入库表!C:C,库存查询!D72,商品出入库表!H:H,库存查询!$E$4,商品出入库表!I:I,库存查询!$G$4,商品出入库表!E:E,库存查询!$G$6))</f>
        <v/>
      </c>
      <c r="H72" s="50" t="str">
        <f t="shared" ca="1" si="3"/>
        <v/>
      </c>
      <c r="I72" s="21"/>
      <c r="K72" s="49" t="str">
        <f t="array" ref="K72">IFERROR(INDEX(商品资料表!$C$1:$K$36,SMALL(IF(商品资料表!$C$1:$C$36=库存查询!$L$4,ROW(商品资料表!$C$1:$C$36)),ROW(66:66)),COLUMN(A:A)),"")</f>
        <v/>
      </c>
      <c r="L72" s="22" t="str">
        <f t="array" ref="L72">IFERROR(INDEX(商品资料表!$C$1:$K$36,SMALL(IF(商品资料表!$C$1:$C$36=库存查询!$L$4,ROW(商品资料表!$C$1:$C$36)),ROW(66:66)),COLUMN(B:B)),"")</f>
        <v/>
      </c>
      <c r="M72" s="23" t="str">
        <f t="array" ref="M72">IFERROR(INDEX(商品资料表!$C$1:$K$36,SMALL(IF(商品资料表!$C$1:$C$36=库存查询!$L$4,ROW(商品资料表!$C$1:$C$36)),ROW(66:66)),COLUMN(C:C)),"")</f>
        <v/>
      </c>
      <c r="N72" s="19" t="str">
        <f t="array" ref="N72">IFERROR(INDEX(商品资料表!$C$1:$K$36,SMALL(IF(商品资料表!$C$1:$C$36=库存查询!$L$4,ROW(商品资料表!$C$1:$C$36)),ROW(66:66)),COLUMN(D:D)),"")</f>
        <v/>
      </c>
      <c r="O72" s="23" t="str">
        <f t="array" ref="O72">IFERROR(INDEX(商品资料表!$C$1:$K$36,SMALL(IF(商品资料表!$C$1:$C$36=库存查询!$L$4,ROW(商品资料表!$C$1:$C$36)),ROW(66:66)),COLUMN(E:E)),"")</f>
        <v/>
      </c>
      <c r="P72" s="19" t="str">
        <f t="array" ref="P72">IFERROR(INDEX(商品资料表!$C$1:$K$36,SMALL(IF(商品资料表!$C$1:$C$36=库存查询!$L$4,ROW(商品资料表!$C$1:$C$36)),ROW(66:66)),COLUMN(F:F)),"")</f>
        <v/>
      </c>
      <c r="Q72" s="19" t="str">
        <f t="array" ref="Q72">IFERROR(INDEX(商品资料表!$C$1:$K$36,SMALL(IF(商品资料表!$C$1:$C$36=库存查询!$L$4,ROW(商品资料表!$C$1:$C$36)),ROW(66:66)),COLUMN(G:G)),"")</f>
        <v/>
      </c>
      <c r="R72" s="19" t="str">
        <f t="array" ref="R72">IFERROR(INDEX(商品资料表!$C$1:$K$36,SMALL(IF(商品资料表!$C$1:$C$36=库存查询!$L$4,ROW(商品资料表!$C$1:$C$36)),ROW(66:66)),COLUMN(H:H)),"")</f>
        <v/>
      </c>
      <c r="S72" s="50" t="str">
        <f t="array" ref="S72">IFERROR(INDEX(商品资料表!$C$1:$K$36,SMALL(IF(商品资料表!$C$1:$C$36=库存查询!$L$4,ROW(商品资料表!$C$1:$C$36)),ROW(66:66)),COLUMN(I:I)),"")</f>
        <v/>
      </c>
    </row>
    <row r="73" spans="3:19" x14ac:dyDescent="0.2">
      <c r="C73" s="20"/>
      <c r="D73" s="49" t="str">
        <f t="array" aca="1" ref="D7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67)))&amp;"","")</f>
        <v/>
      </c>
      <c r="E73" s="19" t="str">
        <f ca="1">IF(D73="","",IFERROR(SUMIFS(商品出入库表!G:G,商品出入库表!C:C,库存查询!D73,商品出入库表!E:E,库存查询!$F$6,商品出入库表!J:J,"&lt;"&amp;(库存查询!$E$4&amp;TEXT(库存查询!$G$4,"00"))*1)-SUMIFS(商品出入库表!G:G,商品出入库表!C:C,库存查询!D73,商品出入库表!E:E,库存查询!$G$6,商品出入库表!J:J,"&lt;"&amp;(库存查询!$E$4&amp;TEXT(库存查询!$G$4,"00"))*1),""))</f>
        <v/>
      </c>
      <c r="F73" s="19" t="str">
        <f ca="1">IF(D73="","",SUMIFS(商品出入库表!G:G,商品出入库表!C:C,库存查询!D73,商品出入库表!H:H,库存查询!$E$4,商品出入库表!I:I,库存查询!$G$4,商品出入库表!E:E,库存查询!$F$6))</f>
        <v/>
      </c>
      <c r="G73" s="19" t="str">
        <f ca="1">IF(D73="","",SUMIFS(商品出入库表!G:G,商品出入库表!C:C,库存查询!D73,商品出入库表!H:H,库存查询!$E$4,商品出入库表!I:I,库存查询!$G$4,商品出入库表!E:E,库存查询!$G$6))</f>
        <v/>
      </c>
      <c r="H73" s="50" t="str">
        <f t="shared" ca="1" si="3"/>
        <v/>
      </c>
      <c r="I73" s="21"/>
      <c r="K73" s="49" t="str">
        <f t="array" ref="K73">IFERROR(INDEX(商品资料表!$C$1:$K$36,SMALL(IF(商品资料表!$C$1:$C$36=库存查询!$L$4,ROW(商品资料表!$C$1:$C$36)),ROW(67:67)),COLUMN(A:A)),"")</f>
        <v/>
      </c>
      <c r="L73" s="22" t="str">
        <f t="array" ref="L73">IFERROR(INDEX(商品资料表!$C$1:$K$36,SMALL(IF(商品资料表!$C$1:$C$36=库存查询!$L$4,ROW(商品资料表!$C$1:$C$36)),ROW(67:67)),COLUMN(B:B)),"")</f>
        <v/>
      </c>
      <c r="M73" s="23" t="str">
        <f t="array" ref="M73">IFERROR(INDEX(商品资料表!$C$1:$K$36,SMALL(IF(商品资料表!$C$1:$C$36=库存查询!$L$4,ROW(商品资料表!$C$1:$C$36)),ROW(67:67)),COLUMN(C:C)),"")</f>
        <v/>
      </c>
      <c r="N73" s="19" t="str">
        <f t="array" ref="N73">IFERROR(INDEX(商品资料表!$C$1:$K$36,SMALL(IF(商品资料表!$C$1:$C$36=库存查询!$L$4,ROW(商品资料表!$C$1:$C$36)),ROW(67:67)),COLUMN(D:D)),"")</f>
        <v/>
      </c>
      <c r="O73" s="23" t="str">
        <f t="array" ref="O73">IFERROR(INDEX(商品资料表!$C$1:$K$36,SMALL(IF(商品资料表!$C$1:$C$36=库存查询!$L$4,ROW(商品资料表!$C$1:$C$36)),ROW(67:67)),COLUMN(E:E)),"")</f>
        <v/>
      </c>
      <c r="P73" s="19" t="str">
        <f t="array" ref="P73">IFERROR(INDEX(商品资料表!$C$1:$K$36,SMALL(IF(商品资料表!$C$1:$C$36=库存查询!$L$4,ROW(商品资料表!$C$1:$C$36)),ROW(67:67)),COLUMN(F:F)),"")</f>
        <v/>
      </c>
      <c r="Q73" s="19" t="str">
        <f t="array" ref="Q73">IFERROR(INDEX(商品资料表!$C$1:$K$36,SMALL(IF(商品资料表!$C$1:$C$36=库存查询!$L$4,ROW(商品资料表!$C$1:$C$36)),ROW(67:67)),COLUMN(G:G)),"")</f>
        <v/>
      </c>
      <c r="R73" s="19" t="str">
        <f t="array" ref="R73">IFERROR(INDEX(商品资料表!$C$1:$K$36,SMALL(IF(商品资料表!$C$1:$C$36=库存查询!$L$4,ROW(商品资料表!$C$1:$C$36)),ROW(67:67)),COLUMN(H:H)),"")</f>
        <v/>
      </c>
      <c r="S73" s="50" t="str">
        <f t="array" ref="S73">IFERROR(INDEX(商品资料表!$C$1:$K$36,SMALL(IF(商品资料表!$C$1:$C$36=库存查询!$L$4,ROW(商品资料表!$C$1:$C$36)),ROW(67:67)),COLUMN(I:I)),"")</f>
        <v/>
      </c>
    </row>
    <row r="74" spans="3:19" x14ac:dyDescent="0.2">
      <c r="C74" s="20"/>
      <c r="D74" s="49" t="str">
        <f t="array" aca="1" ref="D7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68)))&amp;"","")</f>
        <v/>
      </c>
      <c r="E74" s="19" t="str">
        <f ca="1">IF(D74="","",IFERROR(SUMIFS(商品出入库表!G:G,商品出入库表!C:C,库存查询!D74,商品出入库表!E:E,库存查询!$F$6,商品出入库表!J:J,"&lt;"&amp;(库存查询!$E$4&amp;TEXT(库存查询!$G$4,"00"))*1)-SUMIFS(商品出入库表!G:G,商品出入库表!C:C,库存查询!D74,商品出入库表!E:E,库存查询!$G$6,商品出入库表!J:J,"&lt;"&amp;(库存查询!$E$4&amp;TEXT(库存查询!$G$4,"00"))*1),""))</f>
        <v/>
      </c>
      <c r="F74" s="19" t="str">
        <f ca="1">IF(D74="","",SUMIFS(商品出入库表!G:G,商品出入库表!C:C,库存查询!D74,商品出入库表!H:H,库存查询!$E$4,商品出入库表!I:I,库存查询!$G$4,商品出入库表!E:E,库存查询!$F$6))</f>
        <v/>
      </c>
      <c r="G74" s="19" t="str">
        <f ca="1">IF(D74="","",SUMIFS(商品出入库表!G:G,商品出入库表!C:C,库存查询!D74,商品出入库表!H:H,库存查询!$E$4,商品出入库表!I:I,库存查询!$G$4,商品出入库表!E:E,库存查询!$G$6))</f>
        <v/>
      </c>
      <c r="H74" s="50" t="str">
        <f t="shared" ca="1" si="3"/>
        <v/>
      </c>
      <c r="I74" s="21"/>
      <c r="K74" s="49" t="str">
        <f t="array" ref="K74">IFERROR(INDEX(商品资料表!$C$1:$K$36,SMALL(IF(商品资料表!$C$1:$C$36=库存查询!$L$4,ROW(商品资料表!$C$1:$C$36)),ROW(68:68)),COLUMN(A:A)),"")</f>
        <v/>
      </c>
      <c r="L74" s="22" t="str">
        <f t="array" ref="L74">IFERROR(INDEX(商品资料表!$C$1:$K$36,SMALL(IF(商品资料表!$C$1:$C$36=库存查询!$L$4,ROW(商品资料表!$C$1:$C$36)),ROW(68:68)),COLUMN(B:B)),"")</f>
        <v/>
      </c>
      <c r="M74" s="23" t="str">
        <f t="array" ref="M74">IFERROR(INDEX(商品资料表!$C$1:$K$36,SMALL(IF(商品资料表!$C$1:$C$36=库存查询!$L$4,ROW(商品资料表!$C$1:$C$36)),ROW(68:68)),COLUMN(C:C)),"")</f>
        <v/>
      </c>
      <c r="N74" s="19" t="str">
        <f t="array" ref="N74">IFERROR(INDEX(商品资料表!$C$1:$K$36,SMALL(IF(商品资料表!$C$1:$C$36=库存查询!$L$4,ROW(商品资料表!$C$1:$C$36)),ROW(68:68)),COLUMN(D:D)),"")</f>
        <v/>
      </c>
      <c r="O74" s="23" t="str">
        <f t="array" ref="O74">IFERROR(INDEX(商品资料表!$C$1:$K$36,SMALL(IF(商品资料表!$C$1:$C$36=库存查询!$L$4,ROW(商品资料表!$C$1:$C$36)),ROW(68:68)),COLUMN(E:E)),"")</f>
        <v/>
      </c>
      <c r="P74" s="19" t="str">
        <f t="array" ref="P74">IFERROR(INDEX(商品资料表!$C$1:$K$36,SMALL(IF(商品资料表!$C$1:$C$36=库存查询!$L$4,ROW(商品资料表!$C$1:$C$36)),ROW(68:68)),COLUMN(F:F)),"")</f>
        <v/>
      </c>
      <c r="Q74" s="19" t="str">
        <f t="array" ref="Q74">IFERROR(INDEX(商品资料表!$C$1:$K$36,SMALL(IF(商品资料表!$C$1:$C$36=库存查询!$L$4,ROW(商品资料表!$C$1:$C$36)),ROW(68:68)),COLUMN(G:G)),"")</f>
        <v/>
      </c>
      <c r="R74" s="19" t="str">
        <f t="array" ref="R74">IFERROR(INDEX(商品资料表!$C$1:$K$36,SMALL(IF(商品资料表!$C$1:$C$36=库存查询!$L$4,ROW(商品资料表!$C$1:$C$36)),ROW(68:68)),COLUMN(H:H)),"")</f>
        <v/>
      </c>
      <c r="S74" s="50" t="str">
        <f t="array" ref="S74">IFERROR(INDEX(商品资料表!$C$1:$K$36,SMALL(IF(商品资料表!$C$1:$C$36=库存查询!$L$4,ROW(商品资料表!$C$1:$C$36)),ROW(68:68)),COLUMN(I:I)),"")</f>
        <v/>
      </c>
    </row>
    <row r="75" spans="3:19" x14ac:dyDescent="0.2">
      <c r="C75" s="20"/>
      <c r="D75" s="49" t="str">
        <f t="array" aca="1" ref="D7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69)))&amp;"","")</f>
        <v/>
      </c>
      <c r="E75" s="19" t="str">
        <f ca="1">IF(D75="","",IFERROR(SUMIFS(商品出入库表!G:G,商品出入库表!C:C,库存查询!D75,商品出入库表!E:E,库存查询!$F$6,商品出入库表!J:J,"&lt;"&amp;(库存查询!$E$4&amp;TEXT(库存查询!$G$4,"00"))*1)-SUMIFS(商品出入库表!G:G,商品出入库表!C:C,库存查询!D75,商品出入库表!E:E,库存查询!$G$6,商品出入库表!J:J,"&lt;"&amp;(库存查询!$E$4&amp;TEXT(库存查询!$G$4,"00"))*1),""))</f>
        <v/>
      </c>
      <c r="F75" s="19" t="str">
        <f ca="1">IF(D75="","",SUMIFS(商品出入库表!G:G,商品出入库表!C:C,库存查询!D75,商品出入库表!H:H,库存查询!$E$4,商品出入库表!I:I,库存查询!$G$4,商品出入库表!E:E,库存查询!$F$6))</f>
        <v/>
      </c>
      <c r="G75" s="19" t="str">
        <f ca="1">IF(D75="","",SUMIFS(商品出入库表!G:G,商品出入库表!C:C,库存查询!D75,商品出入库表!H:H,库存查询!$E$4,商品出入库表!I:I,库存查询!$G$4,商品出入库表!E:E,库存查询!$G$6))</f>
        <v/>
      </c>
      <c r="H75" s="50" t="str">
        <f t="shared" ca="1" si="3"/>
        <v/>
      </c>
      <c r="I75" s="21"/>
      <c r="K75" s="49" t="str">
        <f t="array" ref="K75">IFERROR(INDEX(商品资料表!$C$1:$K$36,SMALL(IF(商品资料表!$C$1:$C$36=库存查询!$L$4,ROW(商品资料表!$C$1:$C$36)),ROW(69:69)),COLUMN(A:A)),"")</f>
        <v/>
      </c>
      <c r="L75" s="22" t="str">
        <f t="array" ref="L75">IFERROR(INDEX(商品资料表!$C$1:$K$36,SMALL(IF(商品资料表!$C$1:$C$36=库存查询!$L$4,ROW(商品资料表!$C$1:$C$36)),ROW(69:69)),COLUMN(B:B)),"")</f>
        <v/>
      </c>
      <c r="M75" s="23" t="str">
        <f t="array" ref="M75">IFERROR(INDEX(商品资料表!$C$1:$K$36,SMALL(IF(商品资料表!$C$1:$C$36=库存查询!$L$4,ROW(商品资料表!$C$1:$C$36)),ROW(69:69)),COLUMN(C:C)),"")</f>
        <v/>
      </c>
      <c r="N75" s="19" t="str">
        <f t="array" ref="N75">IFERROR(INDEX(商品资料表!$C$1:$K$36,SMALL(IF(商品资料表!$C$1:$C$36=库存查询!$L$4,ROW(商品资料表!$C$1:$C$36)),ROW(69:69)),COLUMN(D:D)),"")</f>
        <v/>
      </c>
      <c r="O75" s="23" t="str">
        <f t="array" ref="O75">IFERROR(INDEX(商品资料表!$C$1:$K$36,SMALL(IF(商品资料表!$C$1:$C$36=库存查询!$L$4,ROW(商品资料表!$C$1:$C$36)),ROW(69:69)),COLUMN(E:E)),"")</f>
        <v/>
      </c>
      <c r="P75" s="19" t="str">
        <f t="array" ref="P75">IFERROR(INDEX(商品资料表!$C$1:$K$36,SMALL(IF(商品资料表!$C$1:$C$36=库存查询!$L$4,ROW(商品资料表!$C$1:$C$36)),ROW(69:69)),COLUMN(F:F)),"")</f>
        <v/>
      </c>
      <c r="Q75" s="19" t="str">
        <f t="array" ref="Q75">IFERROR(INDEX(商品资料表!$C$1:$K$36,SMALL(IF(商品资料表!$C$1:$C$36=库存查询!$L$4,ROW(商品资料表!$C$1:$C$36)),ROW(69:69)),COLUMN(G:G)),"")</f>
        <v/>
      </c>
      <c r="R75" s="19" t="str">
        <f t="array" ref="R75">IFERROR(INDEX(商品资料表!$C$1:$K$36,SMALL(IF(商品资料表!$C$1:$C$36=库存查询!$L$4,ROW(商品资料表!$C$1:$C$36)),ROW(69:69)),COLUMN(H:H)),"")</f>
        <v/>
      </c>
      <c r="S75" s="50" t="str">
        <f t="array" ref="S75">IFERROR(INDEX(商品资料表!$C$1:$K$36,SMALL(IF(商品资料表!$C$1:$C$36=库存查询!$L$4,ROW(商品资料表!$C$1:$C$36)),ROW(69:69)),COLUMN(I:I)),"")</f>
        <v/>
      </c>
    </row>
    <row r="76" spans="3:19" x14ac:dyDescent="0.2">
      <c r="C76" s="20"/>
      <c r="D76" s="49" t="str">
        <f t="array" aca="1" ref="D7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70)))&amp;"","")</f>
        <v/>
      </c>
      <c r="E76" s="19" t="str">
        <f ca="1">IF(D76="","",IFERROR(SUMIFS(商品出入库表!G:G,商品出入库表!C:C,库存查询!D76,商品出入库表!E:E,库存查询!$F$6,商品出入库表!J:J,"&lt;"&amp;(库存查询!$E$4&amp;TEXT(库存查询!$G$4,"00"))*1)-SUMIFS(商品出入库表!G:G,商品出入库表!C:C,库存查询!D76,商品出入库表!E:E,库存查询!$G$6,商品出入库表!J:J,"&lt;"&amp;(库存查询!$E$4&amp;TEXT(库存查询!$G$4,"00"))*1),""))</f>
        <v/>
      </c>
      <c r="F76" s="19" t="str">
        <f ca="1">IF(D76="","",SUMIFS(商品出入库表!G:G,商品出入库表!C:C,库存查询!D76,商品出入库表!H:H,库存查询!$E$4,商品出入库表!I:I,库存查询!$G$4,商品出入库表!E:E,库存查询!$F$6))</f>
        <v/>
      </c>
      <c r="G76" s="19" t="str">
        <f ca="1">IF(D76="","",SUMIFS(商品出入库表!G:G,商品出入库表!C:C,库存查询!D76,商品出入库表!H:H,库存查询!$E$4,商品出入库表!I:I,库存查询!$G$4,商品出入库表!E:E,库存查询!$G$6))</f>
        <v/>
      </c>
      <c r="H76" s="50" t="str">
        <f t="shared" ca="1" si="3"/>
        <v/>
      </c>
      <c r="I76" s="21"/>
      <c r="K76" s="49" t="str">
        <f t="array" ref="K76">IFERROR(INDEX(商品资料表!$C$1:$K$36,SMALL(IF(商品资料表!$C$1:$C$36=库存查询!$L$4,ROW(商品资料表!$C$1:$C$36)),ROW(70:70)),COLUMN(A:A)),"")</f>
        <v/>
      </c>
      <c r="L76" s="22" t="str">
        <f t="array" ref="L76">IFERROR(INDEX(商品资料表!$C$1:$K$36,SMALL(IF(商品资料表!$C$1:$C$36=库存查询!$L$4,ROW(商品资料表!$C$1:$C$36)),ROW(70:70)),COLUMN(B:B)),"")</f>
        <v/>
      </c>
      <c r="M76" s="23" t="str">
        <f t="array" ref="M76">IFERROR(INDEX(商品资料表!$C$1:$K$36,SMALL(IF(商品资料表!$C$1:$C$36=库存查询!$L$4,ROW(商品资料表!$C$1:$C$36)),ROW(70:70)),COLUMN(C:C)),"")</f>
        <v/>
      </c>
      <c r="N76" s="19" t="str">
        <f t="array" ref="N76">IFERROR(INDEX(商品资料表!$C$1:$K$36,SMALL(IF(商品资料表!$C$1:$C$36=库存查询!$L$4,ROW(商品资料表!$C$1:$C$36)),ROW(70:70)),COLUMN(D:D)),"")</f>
        <v/>
      </c>
      <c r="O76" s="23" t="str">
        <f t="array" ref="O76">IFERROR(INDEX(商品资料表!$C$1:$K$36,SMALL(IF(商品资料表!$C$1:$C$36=库存查询!$L$4,ROW(商品资料表!$C$1:$C$36)),ROW(70:70)),COLUMN(E:E)),"")</f>
        <v/>
      </c>
      <c r="P76" s="19" t="str">
        <f t="array" ref="P76">IFERROR(INDEX(商品资料表!$C$1:$K$36,SMALL(IF(商品资料表!$C$1:$C$36=库存查询!$L$4,ROW(商品资料表!$C$1:$C$36)),ROW(70:70)),COLUMN(F:F)),"")</f>
        <v/>
      </c>
      <c r="Q76" s="19" t="str">
        <f t="array" ref="Q76">IFERROR(INDEX(商品资料表!$C$1:$K$36,SMALL(IF(商品资料表!$C$1:$C$36=库存查询!$L$4,ROW(商品资料表!$C$1:$C$36)),ROW(70:70)),COLUMN(G:G)),"")</f>
        <v/>
      </c>
      <c r="R76" s="19" t="str">
        <f t="array" ref="R76">IFERROR(INDEX(商品资料表!$C$1:$K$36,SMALL(IF(商品资料表!$C$1:$C$36=库存查询!$L$4,ROW(商品资料表!$C$1:$C$36)),ROW(70:70)),COLUMN(H:H)),"")</f>
        <v/>
      </c>
      <c r="S76" s="50" t="str">
        <f t="array" ref="S76">IFERROR(INDEX(商品资料表!$C$1:$K$36,SMALL(IF(商品资料表!$C$1:$C$36=库存查询!$L$4,ROW(商品资料表!$C$1:$C$36)),ROW(70:70)),COLUMN(I:I)),"")</f>
        <v/>
      </c>
    </row>
    <row r="77" spans="3:19" x14ac:dyDescent="0.2">
      <c r="C77" s="20"/>
      <c r="D77" s="49" t="str">
        <f t="array" aca="1" ref="D7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71)))&amp;"","")</f>
        <v/>
      </c>
      <c r="E77" s="19" t="str">
        <f ca="1">IF(D77="","",IFERROR(SUMIFS(商品出入库表!G:G,商品出入库表!C:C,库存查询!D77,商品出入库表!E:E,库存查询!$F$6,商品出入库表!J:J,"&lt;"&amp;(库存查询!$E$4&amp;TEXT(库存查询!$G$4,"00"))*1)-SUMIFS(商品出入库表!G:G,商品出入库表!C:C,库存查询!D77,商品出入库表!E:E,库存查询!$G$6,商品出入库表!J:J,"&lt;"&amp;(库存查询!$E$4&amp;TEXT(库存查询!$G$4,"00"))*1),""))</f>
        <v/>
      </c>
      <c r="F77" s="19" t="str">
        <f ca="1">IF(D77="","",SUMIFS(商品出入库表!G:G,商品出入库表!C:C,库存查询!D77,商品出入库表!H:H,库存查询!$E$4,商品出入库表!I:I,库存查询!$G$4,商品出入库表!E:E,库存查询!$F$6))</f>
        <v/>
      </c>
      <c r="G77" s="19" t="str">
        <f ca="1">IF(D77="","",SUMIFS(商品出入库表!G:G,商品出入库表!C:C,库存查询!D77,商品出入库表!H:H,库存查询!$E$4,商品出入库表!I:I,库存查询!$G$4,商品出入库表!E:E,库存查询!$G$6))</f>
        <v/>
      </c>
      <c r="H77" s="50" t="str">
        <f t="shared" ca="1" si="3"/>
        <v/>
      </c>
      <c r="I77" s="21"/>
      <c r="K77" s="49" t="str">
        <f t="array" ref="K77">IFERROR(INDEX(商品资料表!$C$1:$K$36,SMALL(IF(商品资料表!$C$1:$C$36=库存查询!$L$4,ROW(商品资料表!$C$1:$C$36)),ROW(71:71)),COLUMN(A:A)),"")</f>
        <v/>
      </c>
      <c r="L77" s="22" t="str">
        <f t="array" ref="L77">IFERROR(INDEX(商品资料表!$C$1:$K$36,SMALL(IF(商品资料表!$C$1:$C$36=库存查询!$L$4,ROW(商品资料表!$C$1:$C$36)),ROW(71:71)),COLUMN(B:B)),"")</f>
        <v/>
      </c>
      <c r="M77" s="23" t="str">
        <f t="array" ref="M77">IFERROR(INDEX(商品资料表!$C$1:$K$36,SMALL(IF(商品资料表!$C$1:$C$36=库存查询!$L$4,ROW(商品资料表!$C$1:$C$36)),ROW(71:71)),COLUMN(C:C)),"")</f>
        <v/>
      </c>
      <c r="N77" s="19" t="str">
        <f t="array" ref="N77">IFERROR(INDEX(商品资料表!$C$1:$K$36,SMALL(IF(商品资料表!$C$1:$C$36=库存查询!$L$4,ROW(商品资料表!$C$1:$C$36)),ROW(71:71)),COLUMN(D:D)),"")</f>
        <v/>
      </c>
      <c r="O77" s="23" t="str">
        <f t="array" ref="O77">IFERROR(INDEX(商品资料表!$C$1:$K$36,SMALL(IF(商品资料表!$C$1:$C$36=库存查询!$L$4,ROW(商品资料表!$C$1:$C$36)),ROW(71:71)),COLUMN(E:E)),"")</f>
        <v/>
      </c>
      <c r="P77" s="19" t="str">
        <f t="array" ref="P77">IFERROR(INDEX(商品资料表!$C$1:$K$36,SMALL(IF(商品资料表!$C$1:$C$36=库存查询!$L$4,ROW(商品资料表!$C$1:$C$36)),ROW(71:71)),COLUMN(F:F)),"")</f>
        <v/>
      </c>
      <c r="Q77" s="19" t="str">
        <f t="array" ref="Q77">IFERROR(INDEX(商品资料表!$C$1:$K$36,SMALL(IF(商品资料表!$C$1:$C$36=库存查询!$L$4,ROW(商品资料表!$C$1:$C$36)),ROW(71:71)),COLUMN(G:G)),"")</f>
        <v/>
      </c>
      <c r="R77" s="19" t="str">
        <f t="array" ref="R77">IFERROR(INDEX(商品资料表!$C$1:$K$36,SMALL(IF(商品资料表!$C$1:$C$36=库存查询!$L$4,ROW(商品资料表!$C$1:$C$36)),ROW(71:71)),COLUMN(H:H)),"")</f>
        <v/>
      </c>
      <c r="S77" s="50" t="str">
        <f t="array" ref="S77">IFERROR(INDEX(商品资料表!$C$1:$K$36,SMALL(IF(商品资料表!$C$1:$C$36=库存查询!$L$4,ROW(商品资料表!$C$1:$C$36)),ROW(71:71)),COLUMN(I:I)),"")</f>
        <v/>
      </c>
    </row>
    <row r="78" spans="3:19" x14ac:dyDescent="0.2">
      <c r="C78" s="20"/>
      <c r="D78" s="49" t="str">
        <f t="array" aca="1" ref="D7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72)))&amp;"","")</f>
        <v/>
      </c>
      <c r="E78" s="19" t="str">
        <f ca="1">IF(D78="","",IFERROR(SUMIFS(商品出入库表!G:G,商品出入库表!C:C,库存查询!D78,商品出入库表!E:E,库存查询!$F$6,商品出入库表!J:J,"&lt;"&amp;(库存查询!$E$4&amp;TEXT(库存查询!$G$4,"00"))*1)-SUMIFS(商品出入库表!G:G,商品出入库表!C:C,库存查询!D78,商品出入库表!E:E,库存查询!$G$6,商品出入库表!J:J,"&lt;"&amp;(库存查询!$E$4&amp;TEXT(库存查询!$G$4,"00"))*1),""))</f>
        <v/>
      </c>
      <c r="F78" s="19" t="str">
        <f ca="1">IF(D78="","",SUMIFS(商品出入库表!G:G,商品出入库表!C:C,库存查询!D78,商品出入库表!H:H,库存查询!$E$4,商品出入库表!I:I,库存查询!$G$4,商品出入库表!E:E,库存查询!$F$6))</f>
        <v/>
      </c>
      <c r="G78" s="19" t="str">
        <f ca="1">IF(D78="","",SUMIFS(商品出入库表!G:G,商品出入库表!C:C,库存查询!D78,商品出入库表!H:H,库存查询!$E$4,商品出入库表!I:I,库存查询!$G$4,商品出入库表!E:E,库存查询!$G$6))</f>
        <v/>
      </c>
      <c r="H78" s="50" t="str">
        <f t="shared" ca="1" si="3"/>
        <v/>
      </c>
      <c r="I78" s="21"/>
      <c r="K78" s="49" t="str">
        <f t="array" ref="K78">IFERROR(INDEX(商品资料表!$C$1:$K$36,SMALL(IF(商品资料表!$C$1:$C$36=库存查询!$L$4,ROW(商品资料表!$C$1:$C$36)),ROW(72:72)),COLUMN(A:A)),"")</f>
        <v/>
      </c>
      <c r="L78" s="22" t="str">
        <f t="array" ref="L78">IFERROR(INDEX(商品资料表!$C$1:$K$36,SMALL(IF(商品资料表!$C$1:$C$36=库存查询!$L$4,ROW(商品资料表!$C$1:$C$36)),ROW(72:72)),COLUMN(B:B)),"")</f>
        <v/>
      </c>
      <c r="M78" s="23" t="str">
        <f t="array" ref="M78">IFERROR(INDEX(商品资料表!$C$1:$K$36,SMALL(IF(商品资料表!$C$1:$C$36=库存查询!$L$4,ROW(商品资料表!$C$1:$C$36)),ROW(72:72)),COLUMN(C:C)),"")</f>
        <v/>
      </c>
      <c r="N78" s="19" t="str">
        <f t="array" ref="N78">IFERROR(INDEX(商品资料表!$C$1:$K$36,SMALL(IF(商品资料表!$C$1:$C$36=库存查询!$L$4,ROW(商品资料表!$C$1:$C$36)),ROW(72:72)),COLUMN(D:D)),"")</f>
        <v/>
      </c>
      <c r="O78" s="23" t="str">
        <f t="array" ref="O78">IFERROR(INDEX(商品资料表!$C$1:$K$36,SMALL(IF(商品资料表!$C$1:$C$36=库存查询!$L$4,ROW(商品资料表!$C$1:$C$36)),ROW(72:72)),COLUMN(E:E)),"")</f>
        <v/>
      </c>
      <c r="P78" s="19" t="str">
        <f t="array" ref="P78">IFERROR(INDEX(商品资料表!$C$1:$K$36,SMALL(IF(商品资料表!$C$1:$C$36=库存查询!$L$4,ROW(商品资料表!$C$1:$C$36)),ROW(72:72)),COLUMN(F:F)),"")</f>
        <v/>
      </c>
      <c r="Q78" s="19" t="str">
        <f t="array" ref="Q78">IFERROR(INDEX(商品资料表!$C$1:$K$36,SMALL(IF(商品资料表!$C$1:$C$36=库存查询!$L$4,ROW(商品资料表!$C$1:$C$36)),ROW(72:72)),COLUMN(G:G)),"")</f>
        <v/>
      </c>
      <c r="R78" s="19" t="str">
        <f t="array" ref="R78">IFERROR(INDEX(商品资料表!$C$1:$K$36,SMALL(IF(商品资料表!$C$1:$C$36=库存查询!$L$4,ROW(商品资料表!$C$1:$C$36)),ROW(72:72)),COLUMN(H:H)),"")</f>
        <v/>
      </c>
      <c r="S78" s="50" t="str">
        <f t="array" ref="S78">IFERROR(INDEX(商品资料表!$C$1:$K$36,SMALL(IF(商品资料表!$C$1:$C$36=库存查询!$L$4,ROW(商品资料表!$C$1:$C$36)),ROW(72:72)),COLUMN(I:I)),"")</f>
        <v/>
      </c>
    </row>
    <row r="79" spans="3:19" x14ac:dyDescent="0.2">
      <c r="C79" s="20"/>
      <c r="D79" s="49" t="str">
        <f t="array" aca="1" ref="D7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73)))&amp;"","")</f>
        <v/>
      </c>
      <c r="E79" s="19" t="str">
        <f ca="1">IF(D79="","",IFERROR(SUMIFS(商品出入库表!G:G,商品出入库表!C:C,库存查询!D79,商品出入库表!E:E,库存查询!$F$6,商品出入库表!J:J,"&lt;"&amp;(库存查询!$E$4&amp;TEXT(库存查询!$G$4,"00"))*1)-SUMIFS(商品出入库表!G:G,商品出入库表!C:C,库存查询!D79,商品出入库表!E:E,库存查询!$G$6,商品出入库表!J:J,"&lt;"&amp;(库存查询!$E$4&amp;TEXT(库存查询!$G$4,"00"))*1),""))</f>
        <v/>
      </c>
      <c r="F79" s="19" t="str">
        <f ca="1">IF(D79="","",SUMIFS(商品出入库表!G:G,商品出入库表!C:C,库存查询!D79,商品出入库表!H:H,库存查询!$E$4,商品出入库表!I:I,库存查询!$G$4,商品出入库表!E:E,库存查询!$F$6))</f>
        <v/>
      </c>
      <c r="G79" s="19" t="str">
        <f ca="1">IF(D79="","",SUMIFS(商品出入库表!G:G,商品出入库表!C:C,库存查询!D79,商品出入库表!H:H,库存查询!$E$4,商品出入库表!I:I,库存查询!$G$4,商品出入库表!E:E,库存查询!$G$6))</f>
        <v/>
      </c>
      <c r="H79" s="50" t="str">
        <f t="shared" ca="1" si="3"/>
        <v/>
      </c>
      <c r="I79" s="21"/>
      <c r="K79" s="49" t="str">
        <f t="array" ref="K79">IFERROR(INDEX(商品资料表!$C$1:$K$36,SMALL(IF(商品资料表!$C$1:$C$36=库存查询!$L$4,ROW(商品资料表!$C$1:$C$36)),ROW(73:73)),COLUMN(A:A)),"")</f>
        <v/>
      </c>
      <c r="L79" s="22" t="str">
        <f t="array" ref="L79">IFERROR(INDEX(商品资料表!$C$1:$K$36,SMALL(IF(商品资料表!$C$1:$C$36=库存查询!$L$4,ROW(商品资料表!$C$1:$C$36)),ROW(73:73)),COLUMN(B:B)),"")</f>
        <v/>
      </c>
      <c r="M79" s="23" t="str">
        <f t="array" ref="M79">IFERROR(INDEX(商品资料表!$C$1:$K$36,SMALL(IF(商品资料表!$C$1:$C$36=库存查询!$L$4,ROW(商品资料表!$C$1:$C$36)),ROW(73:73)),COLUMN(C:C)),"")</f>
        <v/>
      </c>
      <c r="N79" s="19" t="str">
        <f t="array" ref="N79">IFERROR(INDEX(商品资料表!$C$1:$K$36,SMALL(IF(商品资料表!$C$1:$C$36=库存查询!$L$4,ROW(商品资料表!$C$1:$C$36)),ROW(73:73)),COLUMN(D:D)),"")</f>
        <v/>
      </c>
      <c r="O79" s="23" t="str">
        <f t="array" ref="O79">IFERROR(INDEX(商品资料表!$C$1:$K$36,SMALL(IF(商品资料表!$C$1:$C$36=库存查询!$L$4,ROW(商品资料表!$C$1:$C$36)),ROW(73:73)),COLUMN(E:E)),"")</f>
        <v/>
      </c>
      <c r="P79" s="19" t="str">
        <f t="array" ref="P79">IFERROR(INDEX(商品资料表!$C$1:$K$36,SMALL(IF(商品资料表!$C$1:$C$36=库存查询!$L$4,ROW(商品资料表!$C$1:$C$36)),ROW(73:73)),COLUMN(F:F)),"")</f>
        <v/>
      </c>
      <c r="Q79" s="19" t="str">
        <f t="array" ref="Q79">IFERROR(INDEX(商品资料表!$C$1:$K$36,SMALL(IF(商品资料表!$C$1:$C$36=库存查询!$L$4,ROW(商品资料表!$C$1:$C$36)),ROW(73:73)),COLUMN(G:G)),"")</f>
        <v/>
      </c>
      <c r="R79" s="19" t="str">
        <f t="array" ref="R79">IFERROR(INDEX(商品资料表!$C$1:$K$36,SMALL(IF(商品资料表!$C$1:$C$36=库存查询!$L$4,ROW(商品资料表!$C$1:$C$36)),ROW(73:73)),COLUMN(H:H)),"")</f>
        <v/>
      </c>
      <c r="S79" s="50" t="str">
        <f t="array" ref="S79">IFERROR(INDEX(商品资料表!$C$1:$K$36,SMALL(IF(商品资料表!$C$1:$C$36=库存查询!$L$4,ROW(商品资料表!$C$1:$C$36)),ROW(73:73)),COLUMN(I:I)),"")</f>
        <v/>
      </c>
    </row>
    <row r="80" spans="3:19" x14ac:dyDescent="0.2">
      <c r="C80" s="20"/>
      <c r="D80" s="49" t="str">
        <f t="array" aca="1" ref="D8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74)))&amp;"","")</f>
        <v/>
      </c>
      <c r="E80" s="19" t="str">
        <f ca="1">IF(D80="","",IFERROR(SUMIFS(商品出入库表!G:G,商品出入库表!C:C,库存查询!D80,商品出入库表!E:E,库存查询!$F$6,商品出入库表!J:J,"&lt;"&amp;(库存查询!$E$4&amp;TEXT(库存查询!$G$4,"00"))*1)-SUMIFS(商品出入库表!G:G,商品出入库表!C:C,库存查询!D80,商品出入库表!E:E,库存查询!$G$6,商品出入库表!J:J,"&lt;"&amp;(库存查询!$E$4&amp;TEXT(库存查询!$G$4,"00"))*1),""))</f>
        <v/>
      </c>
      <c r="F80" s="19" t="str">
        <f ca="1">IF(D80="","",SUMIFS(商品出入库表!G:G,商品出入库表!C:C,库存查询!D80,商品出入库表!H:H,库存查询!$E$4,商品出入库表!I:I,库存查询!$G$4,商品出入库表!E:E,库存查询!$F$6))</f>
        <v/>
      </c>
      <c r="G80" s="19" t="str">
        <f ca="1">IF(D80="","",SUMIFS(商品出入库表!G:G,商品出入库表!C:C,库存查询!D80,商品出入库表!H:H,库存查询!$E$4,商品出入库表!I:I,库存查询!$G$4,商品出入库表!E:E,库存查询!$G$6))</f>
        <v/>
      </c>
      <c r="H80" s="50" t="str">
        <f t="shared" ca="1" si="3"/>
        <v/>
      </c>
      <c r="I80" s="21"/>
      <c r="K80" s="49" t="str">
        <f t="array" ref="K80">IFERROR(INDEX(商品资料表!$C$1:$K$36,SMALL(IF(商品资料表!$C$1:$C$36=库存查询!$L$4,ROW(商品资料表!$C$1:$C$36)),ROW(74:74)),COLUMN(A:A)),"")</f>
        <v/>
      </c>
      <c r="L80" s="22" t="str">
        <f t="array" ref="L80">IFERROR(INDEX(商品资料表!$C$1:$K$36,SMALL(IF(商品资料表!$C$1:$C$36=库存查询!$L$4,ROW(商品资料表!$C$1:$C$36)),ROW(74:74)),COLUMN(B:B)),"")</f>
        <v/>
      </c>
      <c r="M80" s="23" t="str">
        <f t="array" ref="M80">IFERROR(INDEX(商品资料表!$C$1:$K$36,SMALL(IF(商品资料表!$C$1:$C$36=库存查询!$L$4,ROW(商品资料表!$C$1:$C$36)),ROW(74:74)),COLUMN(C:C)),"")</f>
        <v/>
      </c>
      <c r="N80" s="19" t="str">
        <f t="array" ref="N80">IFERROR(INDEX(商品资料表!$C$1:$K$36,SMALL(IF(商品资料表!$C$1:$C$36=库存查询!$L$4,ROW(商品资料表!$C$1:$C$36)),ROW(74:74)),COLUMN(D:D)),"")</f>
        <v/>
      </c>
      <c r="O80" s="23" t="str">
        <f t="array" ref="O80">IFERROR(INDEX(商品资料表!$C$1:$K$36,SMALL(IF(商品资料表!$C$1:$C$36=库存查询!$L$4,ROW(商品资料表!$C$1:$C$36)),ROW(74:74)),COLUMN(E:E)),"")</f>
        <v/>
      </c>
      <c r="P80" s="19" t="str">
        <f t="array" ref="P80">IFERROR(INDEX(商品资料表!$C$1:$K$36,SMALL(IF(商品资料表!$C$1:$C$36=库存查询!$L$4,ROW(商品资料表!$C$1:$C$36)),ROW(74:74)),COLUMN(F:F)),"")</f>
        <v/>
      </c>
      <c r="Q80" s="19" t="str">
        <f t="array" ref="Q80">IFERROR(INDEX(商品资料表!$C$1:$K$36,SMALL(IF(商品资料表!$C$1:$C$36=库存查询!$L$4,ROW(商品资料表!$C$1:$C$36)),ROW(74:74)),COLUMN(G:G)),"")</f>
        <v/>
      </c>
      <c r="R80" s="19" t="str">
        <f t="array" ref="R80">IFERROR(INDEX(商品资料表!$C$1:$K$36,SMALL(IF(商品资料表!$C$1:$C$36=库存查询!$L$4,ROW(商品资料表!$C$1:$C$36)),ROW(74:74)),COLUMN(H:H)),"")</f>
        <v/>
      </c>
      <c r="S80" s="50" t="str">
        <f t="array" ref="S80">IFERROR(INDEX(商品资料表!$C$1:$K$36,SMALL(IF(商品资料表!$C$1:$C$36=库存查询!$L$4,ROW(商品资料表!$C$1:$C$36)),ROW(74:74)),COLUMN(I:I)),"")</f>
        <v/>
      </c>
    </row>
    <row r="81" spans="3:19" x14ac:dyDescent="0.2">
      <c r="C81" s="20"/>
      <c r="D81" s="49" t="str">
        <f t="array" aca="1" ref="D8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75)))&amp;"","")</f>
        <v/>
      </c>
      <c r="E81" s="19" t="str">
        <f ca="1">IF(D81="","",IFERROR(SUMIFS(商品出入库表!G:G,商品出入库表!C:C,库存查询!D81,商品出入库表!E:E,库存查询!$F$6,商品出入库表!J:J,"&lt;"&amp;(库存查询!$E$4&amp;TEXT(库存查询!$G$4,"00"))*1)-SUMIFS(商品出入库表!G:G,商品出入库表!C:C,库存查询!D81,商品出入库表!E:E,库存查询!$G$6,商品出入库表!J:J,"&lt;"&amp;(库存查询!$E$4&amp;TEXT(库存查询!$G$4,"00"))*1),""))</f>
        <v/>
      </c>
      <c r="F81" s="19" t="str">
        <f ca="1">IF(D81="","",SUMIFS(商品出入库表!G:G,商品出入库表!C:C,库存查询!D81,商品出入库表!H:H,库存查询!$E$4,商品出入库表!I:I,库存查询!$G$4,商品出入库表!E:E,库存查询!$F$6))</f>
        <v/>
      </c>
      <c r="G81" s="19" t="str">
        <f ca="1">IF(D81="","",SUMIFS(商品出入库表!G:G,商品出入库表!C:C,库存查询!D81,商品出入库表!H:H,库存查询!$E$4,商品出入库表!I:I,库存查询!$G$4,商品出入库表!E:E,库存查询!$G$6))</f>
        <v/>
      </c>
      <c r="H81" s="50" t="str">
        <f t="shared" ca="1" si="3"/>
        <v/>
      </c>
      <c r="I81" s="21"/>
      <c r="K81" s="49" t="str">
        <f t="array" ref="K81">IFERROR(INDEX(商品资料表!$C$1:$K$36,SMALL(IF(商品资料表!$C$1:$C$36=库存查询!$L$4,ROW(商品资料表!$C$1:$C$36)),ROW(75:75)),COLUMN(A:A)),"")</f>
        <v/>
      </c>
      <c r="L81" s="22" t="str">
        <f t="array" ref="L81">IFERROR(INDEX(商品资料表!$C$1:$K$36,SMALL(IF(商品资料表!$C$1:$C$36=库存查询!$L$4,ROW(商品资料表!$C$1:$C$36)),ROW(75:75)),COLUMN(B:B)),"")</f>
        <v/>
      </c>
      <c r="M81" s="23" t="str">
        <f t="array" ref="M81">IFERROR(INDEX(商品资料表!$C$1:$K$36,SMALL(IF(商品资料表!$C$1:$C$36=库存查询!$L$4,ROW(商品资料表!$C$1:$C$36)),ROW(75:75)),COLUMN(C:C)),"")</f>
        <v/>
      </c>
      <c r="N81" s="19" t="str">
        <f t="array" ref="N81">IFERROR(INDEX(商品资料表!$C$1:$K$36,SMALL(IF(商品资料表!$C$1:$C$36=库存查询!$L$4,ROW(商品资料表!$C$1:$C$36)),ROW(75:75)),COLUMN(D:D)),"")</f>
        <v/>
      </c>
      <c r="O81" s="23" t="str">
        <f t="array" ref="O81">IFERROR(INDEX(商品资料表!$C$1:$K$36,SMALL(IF(商品资料表!$C$1:$C$36=库存查询!$L$4,ROW(商品资料表!$C$1:$C$36)),ROW(75:75)),COLUMN(E:E)),"")</f>
        <v/>
      </c>
      <c r="P81" s="19" t="str">
        <f t="array" ref="P81">IFERROR(INDEX(商品资料表!$C$1:$K$36,SMALL(IF(商品资料表!$C$1:$C$36=库存查询!$L$4,ROW(商品资料表!$C$1:$C$36)),ROW(75:75)),COLUMN(F:F)),"")</f>
        <v/>
      </c>
      <c r="Q81" s="19" t="str">
        <f t="array" ref="Q81">IFERROR(INDEX(商品资料表!$C$1:$K$36,SMALL(IF(商品资料表!$C$1:$C$36=库存查询!$L$4,ROW(商品资料表!$C$1:$C$36)),ROW(75:75)),COLUMN(G:G)),"")</f>
        <v/>
      </c>
      <c r="R81" s="19" t="str">
        <f t="array" ref="R81">IFERROR(INDEX(商品资料表!$C$1:$K$36,SMALL(IF(商品资料表!$C$1:$C$36=库存查询!$L$4,ROW(商品资料表!$C$1:$C$36)),ROW(75:75)),COLUMN(H:H)),"")</f>
        <v/>
      </c>
      <c r="S81" s="50" t="str">
        <f t="array" ref="S81">IFERROR(INDEX(商品资料表!$C$1:$K$36,SMALL(IF(商品资料表!$C$1:$C$36=库存查询!$L$4,ROW(商品资料表!$C$1:$C$36)),ROW(75:75)),COLUMN(I:I)),"")</f>
        <v/>
      </c>
    </row>
    <row r="82" spans="3:19" x14ac:dyDescent="0.2">
      <c r="C82" s="20"/>
      <c r="D82" s="49" t="str">
        <f t="array" aca="1" ref="D8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76)))&amp;"","")</f>
        <v/>
      </c>
      <c r="E82" s="19" t="str">
        <f ca="1">IF(D82="","",IFERROR(SUMIFS(商品出入库表!G:G,商品出入库表!C:C,库存查询!D82,商品出入库表!E:E,库存查询!$F$6,商品出入库表!J:J,"&lt;"&amp;(库存查询!$E$4&amp;TEXT(库存查询!$G$4,"00"))*1)-SUMIFS(商品出入库表!G:G,商品出入库表!C:C,库存查询!D82,商品出入库表!E:E,库存查询!$G$6,商品出入库表!J:J,"&lt;"&amp;(库存查询!$E$4&amp;TEXT(库存查询!$G$4,"00"))*1),""))</f>
        <v/>
      </c>
      <c r="F82" s="19" t="str">
        <f ca="1">IF(D82="","",SUMIFS(商品出入库表!G:G,商品出入库表!C:C,库存查询!D82,商品出入库表!H:H,库存查询!$E$4,商品出入库表!I:I,库存查询!$G$4,商品出入库表!E:E,库存查询!$F$6))</f>
        <v/>
      </c>
      <c r="G82" s="19" t="str">
        <f ca="1">IF(D82="","",SUMIFS(商品出入库表!G:G,商品出入库表!C:C,库存查询!D82,商品出入库表!H:H,库存查询!$E$4,商品出入库表!I:I,库存查询!$G$4,商品出入库表!E:E,库存查询!$G$6))</f>
        <v/>
      </c>
      <c r="H82" s="50" t="str">
        <f t="shared" ca="1" si="3"/>
        <v/>
      </c>
      <c r="I82" s="21"/>
      <c r="K82" s="49" t="str">
        <f t="array" ref="K82">IFERROR(INDEX(商品资料表!$C$1:$K$36,SMALL(IF(商品资料表!$C$1:$C$36=库存查询!$L$4,ROW(商品资料表!$C$1:$C$36)),ROW(76:76)),COLUMN(A:A)),"")</f>
        <v/>
      </c>
      <c r="L82" s="22" t="str">
        <f t="array" ref="L82">IFERROR(INDEX(商品资料表!$C$1:$K$36,SMALL(IF(商品资料表!$C$1:$C$36=库存查询!$L$4,ROW(商品资料表!$C$1:$C$36)),ROW(76:76)),COLUMN(B:B)),"")</f>
        <v/>
      </c>
      <c r="M82" s="23" t="str">
        <f t="array" ref="M82">IFERROR(INDEX(商品资料表!$C$1:$K$36,SMALL(IF(商品资料表!$C$1:$C$36=库存查询!$L$4,ROW(商品资料表!$C$1:$C$36)),ROW(76:76)),COLUMN(C:C)),"")</f>
        <v/>
      </c>
      <c r="N82" s="19" t="str">
        <f t="array" ref="N82">IFERROR(INDEX(商品资料表!$C$1:$K$36,SMALL(IF(商品资料表!$C$1:$C$36=库存查询!$L$4,ROW(商品资料表!$C$1:$C$36)),ROW(76:76)),COLUMN(D:D)),"")</f>
        <v/>
      </c>
      <c r="O82" s="23" t="str">
        <f t="array" ref="O82">IFERROR(INDEX(商品资料表!$C$1:$K$36,SMALL(IF(商品资料表!$C$1:$C$36=库存查询!$L$4,ROW(商品资料表!$C$1:$C$36)),ROW(76:76)),COLUMN(E:E)),"")</f>
        <v/>
      </c>
      <c r="P82" s="19" t="str">
        <f t="array" ref="P82">IFERROR(INDEX(商品资料表!$C$1:$K$36,SMALL(IF(商品资料表!$C$1:$C$36=库存查询!$L$4,ROW(商品资料表!$C$1:$C$36)),ROW(76:76)),COLUMN(F:F)),"")</f>
        <v/>
      </c>
      <c r="Q82" s="19" t="str">
        <f t="array" ref="Q82">IFERROR(INDEX(商品资料表!$C$1:$K$36,SMALL(IF(商品资料表!$C$1:$C$36=库存查询!$L$4,ROW(商品资料表!$C$1:$C$36)),ROW(76:76)),COLUMN(G:G)),"")</f>
        <v/>
      </c>
      <c r="R82" s="19" t="str">
        <f t="array" ref="R82">IFERROR(INDEX(商品资料表!$C$1:$K$36,SMALL(IF(商品资料表!$C$1:$C$36=库存查询!$L$4,ROW(商品资料表!$C$1:$C$36)),ROW(76:76)),COLUMN(H:H)),"")</f>
        <v/>
      </c>
      <c r="S82" s="50" t="str">
        <f t="array" ref="S82">IFERROR(INDEX(商品资料表!$C$1:$K$36,SMALL(IF(商品资料表!$C$1:$C$36=库存查询!$L$4,ROW(商品资料表!$C$1:$C$36)),ROW(76:76)),COLUMN(I:I)),"")</f>
        <v/>
      </c>
    </row>
    <row r="83" spans="3:19" x14ac:dyDescent="0.2">
      <c r="C83" s="20"/>
      <c r="D83" s="49" t="str">
        <f t="array" aca="1" ref="D8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77)))&amp;"","")</f>
        <v/>
      </c>
      <c r="E83" s="19" t="str">
        <f ca="1">IF(D83="","",IFERROR(SUMIFS(商品出入库表!G:G,商品出入库表!C:C,库存查询!D83,商品出入库表!E:E,库存查询!$F$6,商品出入库表!J:J,"&lt;"&amp;(库存查询!$E$4&amp;TEXT(库存查询!$G$4,"00"))*1)-SUMIFS(商品出入库表!G:G,商品出入库表!C:C,库存查询!D83,商品出入库表!E:E,库存查询!$G$6,商品出入库表!J:J,"&lt;"&amp;(库存查询!$E$4&amp;TEXT(库存查询!$G$4,"00"))*1),""))</f>
        <v/>
      </c>
      <c r="F83" s="19" t="str">
        <f ca="1">IF(D83="","",SUMIFS(商品出入库表!G:G,商品出入库表!C:C,库存查询!D83,商品出入库表!H:H,库存查询!$E$4,商品出入库表!I:I,库存查询!$G$4,商品出入库表!E:E,库存查询!$F$6))</f>
        <v/>
      </c>
      <c r="G83" s="19" t="str">
        <f ca="1">IF(D83="","",SUMIFS(商品出入库表!G:G,商品出入库表!C:C,库存查询!D83,商品出入库表!H:H,库存查询!$E$4,商品出入库表!I:I,库存查询!$G$4,商品出入库表!E:E,库存查询!$G$6))</f>
        <v/>
      </c>
      <c r="H83" s="50" t="str">
        <f t="shared" ca="1" si="3"/>
        <v/>
      </c>
      <c r="I83" s="21"/>
      <c r="K83" s="49" t="str">
        <f t="array" ref="K83">IFERROR(INDEX(商品资料表!$C$1:$K$36,SMALL(IF(商品资料表!$C$1:$C$36=库存查询!$L$4,ROW(商品资料表!$C$1:$C$36)),ROW(77:77)),COLUMN(A:A)),"")</f>
        <v/>
      </c>
      <c r="L83" s="22" t="str">
        <f t="array" ref="L83">IFERROR(INDEX(商品资料表!$C$1:$K$36,SMALL(IF(商品资料表!$C$1:$C$36=库存查询!$L$4,ROW(商品资料表!$C$1:$C$36)),ROW(77:77)),COLUMN(B:B)),"")</f>
        <v/>
      </c>
      <c r="M83" s="23" t="str">
        <f t="array" ref="M83">IFERROR(INDEX(商品资料表!$C$1:$K$36,SMALL(IF(商品资料表!$C$1:$C$36=库存查询!$L$4,ROW(商品资料表!$C$1:$C$36)),ROW(77:77)),COLUMN(C:C)),"")</f>
        <v/>
      </c>
      <c r="N83" s="19" t="str">
        <f t="array" ref="N83">IFERROR(INDEX(商品资料表!$C$1:$K$36,SMALL(IF(商品资料表!$C$1:$C$36=库存查询!$L$4,ROW(商品资料表!$C$1:$C$36)),ROW(77:77)),COLUMN(D:D)),"")</f>
        <v/>
      </c>
      <c r="O83" s="23" t="str">
        <f t="array" ref="O83">IFERROR(INDEX(商品资料表!$C$1:$K$36,SMALL(IF(商品资料表!$C$1:$C$36=库存查询!$L$4,ROW(商品资料表!$C$1:$C$36)),ROW(77:77)),COLUMN(E:E)),"")</f>
        <v/>
      </c>
      <c r="P83" s="19" t="str">
        <f t="array" ref="P83">IFERROR(INDEX(商品资料表!$C$1:$K$36,SMALL(IF(商品资料表!$C$1:$C$36=库存查询!$L$4,ROW(商品资料表!$C$1:$C$36)),ROW(77:77)),COLUMN(F:F)),"")</f>
        <v/>
      </c>
      <c r="Q83" s="19" t="str">
        <f t="array" ref="Q83">IFERROR(INDEX(商品资料表!$C$1:$K$36,SMALL(IF(商品资料表!$C$1:$C$36=库存查询!$L$4,ROW(商品资料表!$C$1:$C$36)),ROW(77:77)),COLUMN(G:G)),"")</f>
        <v/>
      </c>
      <c r="R83" s="19" t="str">
        <f t="array" ref="R83">IFERROR(INDEX(商品资料表!$C$1:$K$36,SMALL(IF(商品资料表!$C$1:$C$36=库存查询!$L$4,ROW(商品资料表!$C$1:$C$36)),ROW(77:77)),COLUMN(H:H)),"")</f>
        <v/>
      </c>
      <c r="S83" s="50" t="str">
        <f t="array" ref="S83">IFERROR(INDEX(商品资料表!$C$1:$K$36,SMALL(IF(商品资料表!$C$1:$C$36=库存查询!$L$4,ROW(商品资料表!$C$1:$C$36)),ROW(77:77)),COLUMN(I:I)),"")</f>
        <v/>
      </c>
    </row>
    <row r="84" spans="3:19" x14ac:dyDescent="0.2">
      <c r="C84" s="20"/>
      <c r="D84" s="49" t="str">
        <f t="array" aca="1" ref="D8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78)))&amp;"","")</f>
        <v/>
      </c>
      <c r="E84" s="19" t="str">
        <f ca="1">IF(D84="","",IFERROR(SUMIFS(商品出入库表!G:G,商品出入库表!C:C,库存查询!D84,商品出入库表!E:E,库存查询!$F$6,商品出入库表!J:J,"&lt;"&amp;(库存查询!$E$4&amp;TEXT(库存查询!$G$4,"00"))*1)-SUMIFS(商品出入库表!G:G,商品出入库表!C:C,库存查询!D84,商品出入库表!E:E,库存查询!$G$6,商品出入库表!J:J,"&lt;"&amp;(库存查询!$E$4&amp;TEXT(库存查询!$G$4,"00"))*1),""))</f>
        <v/>
      </c>
      <c r="F84" s="19" t="str">
        <f ca="1">IF(D84="","",SUMIFS(商品出入库表!G:G,商品出入库表!C:C,库存查询!D84,商品出入库表!H:H,库存查询!$E$4,商品出入库表!I:I,库存查询!$G$4,商品出入库表!E:E,库存查询!$F$6))</f>
        <v/>
      </c>
      <c r="G84" s="19" t="str">
        <f ca="1">IF(D84="","",SUMIFS(商品出入库表!G:G,商品出入库表!C:C,库存查询!D84,商品出入库表!H:H,库存查询!$E$4,商品出入库表!I:I,库存查询!$G$4,商品出入库表!E:E,库存查询!$G$6))</f>
        <v/>
      </c>
      <c r="H84" s="50" t="str">
        <f t="shared" ca="1" si="3"/>
        <v/>
      </c>
      <c r="I84" s="21"/>
      <c r="K84" s="49" t="str">
        <f t="array" ref="K84">IFERROR(INDEX(商品资料表!$C$1:$K$36,SMALL(IF(商品资料表!$C$1:$C$36=库存查询!$L$4,ROW(商品资料表!$C$1:$C$36)),ROW(78:78)),COLUMN(A:A)),"")</f>
        <v/>
      </c>
      <c r="L84" s="22" t="str">
        <f t="array" ref="L84">IFERROR(INDEX(商品资料表!$C$1:$K$36,SMALL(IF(商品资料表!$C$1:$C$36=库存查询!$L$4,ROW(商品资料表!$C$1:$C$36)),ROW(78:78)),COLUMN(B:B)),"")</f>
        <v/>
      </c>
      <c r="M84" s="23" t="str">
        <f t="array" ref="M84">IFERROR(INDEX(商品资料表!$C$1:$K$36,SMALL(IF(商品资料表!$C$1:$C$36=库存查询!$L$4,ROW(商品资料表!$C$1:$C$36)),ROW(78:78)),COLUMN(C:C)),"")</f>
        <v/>
      </c>
      <c r="N84" s="19" t="str">
        <f t="array" ref="N84">IFERROR(INDEX(商品资料表!$C$1:$K$36,SMALL(IF(商品资料表!$C$1:$C$36=库存查询!$L$4,ROW(商品资料表!$C$1:$C$36)),ROW(78:78)),COLUMN(D:D)),"")</f>
        <v/>
      </c>
      <c r="O84" s="23" t="str">
        <f t="array" ref="O84">IFERROR(INDEX(商品资料表!$C$1:$K$36,SMALL(IF(商品资料表!$C$1:$C$36=库存查询!$L$4,ROW(商品资料表!$C$1:$C$36)),ROW(78:78)),COLUMN(E:E)),"")</f>
        <v/>
      </c>
      <c r="P84" s="19" t="str">
        <f t="array" ref="P84">IFERROR(INDEX(商品资料表!$C$1:$K$36,SMALL(IF(商品资料表!$C$1:$C$36=库存查询!$L$4,ROW(商品资料表!$C$1:$C$36)),ROW(78:78)),COLUMN(F:F)),"")</f>
        <v/>
      </c>
      <c r="Q84" s="19" t="str">
        <f t="array" ref="Q84">IFERROR(INDEX(商品资料表!$C$1:$K$36,SMALL(IF(商品资料表!$C$1:$C$36=库存查询!$L$4,ROW(商品资料表!$C$1:$C$36)),ROW(78:78)),COLUMN(G:G)),"")</f>
        <v/>
      </c>
      <c r="R84" s="19" t="str">
        <f t="array" ref="R84">IFERROR(INDEX(商品资料表!$C$1:$K$36,SMALL(IF(商品资料表!$C$1:$C$36=库存查询!$L$4,ROW(商品资料表!$C$1:$C$36)),ROW(78:78)),COLUMN(H:H)),"")</f>
        <v/>
      </c>
      <c r="S84" s="50" t="str">
        <f t="array" ref="S84">IFERROR(INDEX(商品资料表!$C$1:$K$36,SMALL(IF(商品资料表!$C$1:$C$36=库存查询!$L$4,ROW(商品资料表!$C$1:$C$36)),ROW(78:78)),COLUMN(I:I)),"")</f>
        <v/>
      </c>
    </row>
    <row r="85" spans="3:19" x14ac:dyDescent="0.2">
      <c r="C85" s="20"/>
      <c r="D85" s="49" t="str">
        <f t="array" aca="1" ref="D8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79)))&amp;"","")</f>
        <v/>
      </c>
      <c r="E85" s="19" t="str">
        <f ca="1">IF(D85="","",IFERROR(SUMIFS(商品出入库表!G:G,商品出入库表!C:C,库存查询!D85,商品出入库表!E:E,库存查询!$F$6,商品出入库表!J:J,"&lt;"&amp;(库存查询!$E$4&amp;TEXT(库存查询!$G$4,"00"))*1)-SUMIFS(商品出入库表!G:G,商品出入库表!C:C,库存查询!D85,商品出入库表!E:E,库存查询!$G$6,商品出入库表!J:J,"&lt;"&amp;(库存查询!$E$4&amp;TEXT(库存查询!$G$4,"00"))*1),""))</f>
        <v/>
      </c>
      <c r="F85" s="19" t="str">
        <f ca="1">IF(D85="","",SUMIFS(商品出入库表!G:G,商品出入库表!C:C,库存查询!D85,商品出入库表!H:H,库存查询!$E$4,商品出入库表!I:I,库存查询!$G$4,商品出入库表!E:E,库存查询!$F$6))</f>
        <v/>
      </c>
      <c r="G85" s="19" t="str">
        <f ca="1">IF(D85="","",SUMIFS(商品出入库表!G:G,商品出入库表!C:C,库存查询!D85,商品出入库表!H:H,库存查询!$E$4,商品出入库表!I:I,库存查询!$G$4,商品出入库表!E:E,库存查询!$G$6))</f>
        <v/>
      </c>
      <c r="H85" s="50" t="str">
        <f t="shared" ca="1" si="3"/>
        <v/>
      </c>
      <c r="I85" s="21"/>
      <c r="K85" s="49" t="str">
        <f t="array" ref="K85">IFERROR(INDEX(商品资料表!$C$1:$K$36,SMALL(IF(商品资料表!$C$1:$C$36=库存查询!$L$4,ROW(商品资料表!$C$1:$C$36)),ROW(79:79)),COLUMN(A:A)),"")</f>
        <v/>
      </c>
      <c r="L85" s="22" t="str">
        <f t="array" ref="L85">IFERROR(INDEX(商品资料表!$C$1:$K$36,SMALL(IF(商品资料表!$C$1:$C$36=库存查询!$L$4,ROW(商品资料表!$C$1:$C$36)),ROW(79:79)),COLUMN(B:B)),"")</f>
        <v/>
      </c>
      <c r="M85" s="23" t="str">
        <f t="array" ref="M85">IFERROR(INDEX(商品资料表!$C$1:$K$36,SMALL(IF(商品资料表!$C$1:$C$36=库存查询!$L$4,ROW(商品资料表!$C$1:$C$36)),ROW(79:79)),COLUMN(C:C)),"")</f>
        <v/>
      </c>
      <c r="N85" s="19" t="str">
        <f t="array" ref="N85">IFERROR(INDEX(商品资料表!$C$1:$K$36,SMALL(IF(商品资料表!$C$1:$C$36=库存查询!$L$4,ROW(商品资料表!$C$1:$C$36)),ROW(79:79)),COLUMN(D:D)),"")</f>
        <v/>
      </c>
      <c r="O85" s="23" t="str">
        <f t="array" ref="O85">IFERROR(INDEX(商品资料表!$C$1:$K$36,SMALL(IF(商品资料表!$C$1:$C$36=库存查询!$L$4,ROW(商品资料表!$C$1:$C$36)),ROW(79:79)),COLUMN(E:E)),"")</f>
        <v/>
      </c>
      <c r="P85" s="19" t="str">
        <f t="array" ref="P85">IFERROR(INDEX(商品资料表!$C$1:$K$36,SMALL(IF(商品资料表!$C$1:$C$36=库存查询!$L$4,ROW(商品资料表!$C$1:$C$36)),ROW(79:79)),COLUMN(F:F)),"")</f>
        <v/>
      </c>
      <c r="Q85" s="19" t="str">
        <f t="array" ref="Q85">IFERROR(INDEX(商品资料表!$C$1:$K$36,SMALL(IF(商品资料表!$C$1:$C$36=库存查询!$L$4,ROW(商品资料表!$C$1:$C$36)),ROW(79:79)),COLUMN(G:G)),"")</f>
        <v/>
      </c>
      <c r="R85" s="19" t="str">
        <f t="array" ref="R85">IFERROR(INDEX(商品资料表!$C$1:$K$36,SMALL(IF(商品资料表!$C$1:$C$36=库存查询!$L$4,ROW(商品资料表!$C$1:$C$36)),ROW(79:79)),COLUMN(H:H)),"")</f>
        <v/>
      </c>
      <c r="S85" s="50" t="str">
        <f t="array" ref="S85">IFERROR(INDEX(商品资料表!$C$1:$K$36,SMALL(IF(商品资料表!$C$1:$C$36=库存查询!$L$4,ROW(商品资料表!$C$1:$C$36)),ROW(79:79)),COLUMN(I:I)),"")</f>
        <v/>
      </c>
    </row>
    <row r="86" spans="3:19" x14ac:dyDescent="0.2">
      <c r="C86" s="20"/>
      <c r="D86" s="49" t="str">
        <f t="array" aca="1" ref="D8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80)))&amp;"","")</f>
        <v/>
      </c>
      <c r="E86" s="19" t="str">
        <f ca="1">IF(D86="","",IFERROR(SUMIFS(商品出入库表!G:G,商品出入库表!C:C,库存查询!D86,商品出入库表!E:E,库存查询!$F$6,商品出入库表!J:J,"&lt;"&amp;(库存查询!$E$4&amp;TEXT(库存查询!$G$4,"00"))*1)-SUMIFS(商品出入库表!G:G,商品出入库表!C:C,库存查询!D86,商品出入库表!E:E,库存查询!$G$6,商品出入库表!J:J,"&lt;"&amp;(库存查询!$E$4&amp;TEXT(库存查询!$G$4,"00"))*1),""))</f>
        <v/>
      </c>
      <c r="F86" s="19" t="str">
        <f ca="1">IF(D86="","",SUMIFS(商品出入库表!G:G,商品出入库表!C:C,库存查询!D86,商品出入库表!H:H,库存查询!$E$4,商品出入库表!I:I,库存查询!$G$4,商品出入库表!E:E,库存查询!$F$6))</f>
        <v/>
      </c>
      <c r="G86" s="19" t="str">
        <f ca="1">IF(D86="","",SUMIFS(商品出入库表!G:G,商品出入库表!C:C,库存查询!D86,商品出入库表!H:H,库存查询!$E$4,商品出入库表!I:I,库存查询!$G$4,商品出入库表!E:E,库存查询!$G$6))</f>
        <v/>
      </c>
      <c r="H86" s="50" t="str">
        <f t="shared" ca="1" si="3"/>
        <v/>
      </c>
      <c r="I86" s="21"/>
      <c r="K86" s="49" t="str">
        <f t="array" ref="K86">IFERROR(INDEX(商品资料表!$C$1:$K$36,SMALL(IF(商品资料表!$C$1:$C$36=库存查询!$L$4,ROW(商品资料表!$C$1:$C$36)),ROW(80:80)),COLUMN(A:A)),"")</f>
        <v/>
      </c>
      <c r="L86" s="22" t="str">
        <f t="array" ref="L86">IFERROR(INDEX(商品资料表!$C$1:$K$36,SMALL(IF(商品资料表!$C$1:$C$36=库存查询!$L$4,ROW(商品资料表!$C$1:$C$36)),ROW(80:80)),COLUMN(B:B)),"")</f>
        <v/>
      </c>
      <c r="M86" s="23" t="str">
        <f t="array" ref="M86">IFERROR(INDEX(商品资料表!$C$1:$K$36,SMALL(IF(商品资料表!$C$1:$C$36=库存查询!$L$4,ROW(商品资料表!$C$1:$C$36)),ROW(80:80)),COLUMN(C:C)),"")</f>
        <v/>
      </c>
      <c r="N86" s="19" t="str">
        <f t="array" ref="N86">IFERROR(INDEX(商品资料表!$C$1:$K$36,SMALL(IF(商品资料表!$C$1:$C$36=库存查询!$L$4,ROW(商品资料表!$C$1:$C$36)),ROW(80:80)),COLUMN(D:D)),"")</f>
        <v/>
      </c>
      <c r="O86" s="23" t="str">
        <f t="array" ref="O86">IFERROR(INDEX(商品资料表!$C$1:$K$36,SMALL(IF(商品资料表!$C$1:$C$36=库存查询!$L$4,ROW(商品资料表!$C$1:$C$36)),ROW(80:80)),COLUMN(E:E)),"")</f>
        <v/>
      </c>
      <c r="P86" s="19" t="str">
        <f t="array" ref="P86">IFERROR(INDEX(商品资料表!$C$1:$K$36,SMALL(IF(商品资料表!$C$1:$C$36=库存查询!$L$4,ROW(商品资料表!$C$1:$C$36)),ROW(80:80)),COLUMN(F:F)),"")</f>
        <v/>
      </c>
      <c r="Q86" s="19" t="str">
        <f t="array" ref="Q86">IFERROR(INDEX(商品资料表!$C$1:$K$36,SMALL(IF(商品资料表!$C$1:$C$36=库存查询!$L$4,ROW(商品资料表!$C$1:$C$36)),ROW(80:80)),COLUMN(G:G)),"")</f>
        <v/>
      </c>
      <c r="R86" s="19" t="str">
        <f t="array" ref="R86">IFERROR(INDEX(商品资料表!$C$1:$K$36,SMALL(IF(商品资料表!$C$1:$C$36=库存查询!$L$4,ROW(商品资料表!$C$1:$C$36)),ROW(80:80)),COLUMN(H:H)),"")</f>
        <v/>
      </c>
      <c r="S86" s="50" t="str">
        <f t="array" ref="S86">IFERROR(INDEX(商品资料表!$C$1:$K$36,SMALL(IF(商品资料表!$C$1:$C$36=库存查询!$L$4,ROW(商品资料表!$C$1:$C$36)),ROW(80:80)),COLUMN(I:I)),"")</f>
        <v/>
      </c>
    </row>
    <row r="87" spans="3:19" x14ac:dyDescent="0.2">
      <c r="C87" s="20"/>
      <c r="D87" s="49" t="str">
        <f t="array" aca="1" ref="D8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81)))&amp;"","")</f>
        <v/>
      </c>
      <c r="E87" s="19" t="str">
        <f ca="1">IF(D87="","",IFERROR(SUMIFS(商品出入库表!G:G,商品出入库表!C:C,库存查询!D87,商品出入库表!E:E,库存查询!$F$6,商品出入库表!J:J,"&lt;"&amp;(库存查询!$E$4&amp;TEXT(库存查询!$G$4,"00"))*1)-SUMIFS(商品出入库表!G:G,商品出入库表!C:C,库存查询!D87,商品出入库表!E:E,库存查询!$G$6,商品出入库表!J:J,"&lt;"&amp;(库存查询!$E$4&amp;TEXT(库存查询!$G$4,"00"))*1),""))</f>
        <v/>
      </c>
      <c r="F87" s="19" t="str">
        <f ca="1">IF(D87="","",SUMIFS(商品出入库表!G:G,商品出入库表!C:C,库存查询!D87,商品出入库表!H:H,库存查询!$E$4,商品出入库表!I:I,库存查询!$G$4,商品出入库表!E:E,库存查询!$F$6))</f>
        <v/>
      </c>
      <c r="G87" s="19" t="str">
        <f ca="1">IF(D87="","",SUMIFS(商品出入库表!G:G,商品出入库表!C:C,库存查询!D87,商品出入库表!H:H,库存查询!$E$4,商品出入库表!I:I,库存查询!$G$4,商品出入库表!E:E,库存查询!$G$6))</f>
        <v/>
      </c>
      <c r="H87" s="50" t="str">
        <f t="shared" ca="1" si="3"/>
        <v/>
      </c>
      <c r="I87" s="21"/>
      <c r="K87" s="49" t="str">
        <f t="array" ref="K87">IFERROR(INDEX(商品资料表!$C$1:$K$36,SMALL(IF(商品资料表!$C$1:$C$36=库存查询!$L$4,ROW(商品资料表!$C$1:$C$36)),ROW(81:81)),COLUMN(A:A)),"")</f>
        <v/>
      </c>
      <c r="L87" s="22" t="str">
        <f t="array" ref="L87">IFERROR(INDEX(商品资料表!$C$1:$K$36,SMALL(IF(商品资料表!$C$1:$C$36=库存查询!$L$4,ROW(商品资料表!$C$1:$C$36)),ROW(81:81)),COLUMN(B:B)),"")</f>
        <v/>
      </c>
      <c r="M87" s="23" t="str">
        <f t="array" ref="M87">IFERROR(INDEX(商品资料表!$C$1:$K$36,SMALL(IF(商品资料表!$C$1:$C$36=库存查询!$L$4,ROW(商品资料表!$C$1:$C$36)),ROW(81:81)),COLUMN(C:C)),"")</f>
        <v/>
      </c>
      <c r="N87" s="19" t="str">
        <f t="array" ref="N87">IFERROR(INDEX(商品资料表!$C$1:$K$36,SMALL(IF(商品资料表!$C$1:$C$36=库存查询!$L$4,ROW(商品资料表!$C$1:$C$36)),ROW(81:81)),COLUMN(D:D)),"")</f>
        <v/>
      </c>
      <c r="O87" s="23" t="str">
        <f t="array" ref="O87">IFERROR(INDEX(商品资料表!$C$1:$K$36,SMALL(IF(商品资料表!$C$1:$C$36=库存查询!$L$4,ROW(商品资料表!$C$1:$C$36)),ROW(81:81)),COLUMN(E:E)),"")</f>
        <v/>
      </c>
      <c r="P87" s="19" t="str">
        <f t="array" ref="P87">IFERROR(INDEX(商品资料表!$C$1:$K$36,SMALL(IF(商品资料表!$C$1:$C$36=库存查询!$L$4,ROW(商品资料表!$C$1:$C$36)),ROW(81:81)),COLUMN(F:F)),"")</f>
        <v/>
      </c>
      <c r="Q87" s="19" t="str">
        <f t="array" ref="Q87">IFERROR(INDEX(商品资料表!$C$1:$K$36,SMALL(IF(商品资料表!$C$1:$C$36=库存查询!$L$4,ROW(商品资料表!$C$1:$C$36)),ROW(81:81)),COLUMN(G:G)),"")</f>
        <v/>
      </c>
      <c r="R87" s="19" t="str">
        <f t="array" ref="R87">IFERROR(INDEX(商品资料表!$C$1:$K$36,SMALL(IF(商品资料表!$C$1:$C$36=库存查询!$L$4,ROW(商品资料表!$C$1:$C$36)),ROW(81:81)),COLUMN(H:H)),"")</f>
        <v/>
      </c>
      <c r="S87" s="50" t="str">
        <f t="array" ref="S87">IFERROR(INDEX(商品资料表!$C$1:$K$36,SMALL(IF(商品资料表!$C$1:$C$36=库存查询!$L$4,ROW(商品资料表!$C$1:$C$36)),ROW(81:81)),COLUMN(I:I)),"")</f>
        <v/>
      </c>
    </row>
    <row r="88" spans="3:19" x14ac:dyDescent="0.2">
      <c r="C88" s="20"/>
      <c r="D88" s="49" t="str">
        <f t="array" aca="1" ref="D8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82)))&amp;"","")</f>
        <v/>
      </c>
      <c r="E88" s="19" t="str">
        <f ca="1">IF(D88="","",IFERROR(SUMIFS(商品出入库表!G:G,商品出入库表!C:C,库存查询!D88,商品出入库表!E:E,库存查询!$F$6,商品出入库表!J:J,"&lt;"&amp;(库存查询!$E$4&amp;TEXT(库存查询!$G$4,"00"))*1)-SUMIFS(商品出入库表!G:G,商品出入库表!C:C,库存查询!D88,商品出入库表!E:E,库存查询!$G$6,商品出入库表!J:J,"&lt;"&amp;(库存查询!$E$4&amp;TEXT(库存查询!$G$4,"00"))*1),""))</f>
        <v/>
      </c>
      <c r="F88" s="19" t="str">
        <f ca="1">IF(D88="","",SUMIFS(商品出入库表!G:G,商品出入库表!C:C,库存查询!D88,商品出入库表!H:H,库存查询!$E$4,商品出入库表!I:I,库存查询!$G$4,商品出入库表!E:E,库存查询!$F$6))</f>
        <v/>
      </c>
      <c r="G88" s="19" t="str">
        <f ca="1">IF(D88="","",SUMIFS(商品出入库表!G:G,商品出入库表!C:C,库存查询!D88,商品出入库表!H:H,库存查询!$E$4,商品出入库表!I:I,库存查询!$G$4,商品出入库表!E:E,库存查询!$G$6))</f>
        <v/>
      </c>
      <c r="H88" s="50" t="str">
        <f t="shared" ca="1" si="3"/>
        <v/>
      </c>
      <c r="I88" s="21"/>
      <c r="K88" s="49" t="str">
        <f t="array" ref="K88">IFERROR(INDEX(商品资料表!$C$1:$K$36,SMALL(IF(商品资料表!$C$1:$C$36=库存查询!$L$4,ROW(商品资料表!$C$1:$C$36)),ROW(82:82)),COLUMN(A:A)),"")</f>
        <v/>
      </c>
      <c r="L88" s="22" t="str">
        <f t="array" ref="L88">IFERROR(INDEX(商品资料表!$C$1:$K$36,SMALL(IF(商品资料表!$C$1:$C$36=库存查询!$L$4,ROW(商品资料表!$C$1:$C$36)),ROW(82:82)),COLUMN(B:B)),"")</f>
        <v/>
      </c>
      <c r="M88" s="23" t="str">
        <f t="array" ref="M88">IFERROR(INDEX(商品资料表!$C$1:$K$36,SMALL(IF(商品资料表!$C$1:$C$36=库存查询!$L$4,ROW(商品资料表!$C$1:$C$36)),ROW(82:82)),COLUMN(C:C)),"")</f>
        <v/>
      </c>
      <c r="N88" s="19" t="str">
        <f t="array" ref="N88">IFERROR(INDEX(商品资料表!$C$1:$K$36,SMALL(IF(商品资料表!$C$1:$C$36=库存查询!$L$4,ROW(商品资料表!$C$1:$C$36)),ROW(82:82)),COLUMN(D:D)),"")</f>
        <v/>
      </c>
      <c r="O88" s="23" t="str">
        <f t="array" ref="O88">IFERROR(INDEX(商品资料表!$C$1:$K$36,SMALL(IF(商品资料表!$C$1:$C$36=库存查询!$L$4,ROW(商品资料表!$C$1:$C$36)),ROW(82:82)),COLUMN(E:E)),"")</f>
        <v/>
      </c>
      <c r="P88" s="19" t="str">
        <f t="array" ref="P88">IFERROR(INDEX(商品资料表!$C$1:$K$36,SMALL(IF(商品资料表!$C$1:$C$36=库存查询!$L$4,ROW(商品资料表!$C$1:$C$36)),ROW(82:82)),COLUMN(F:F)),"")</f>
        <v/>
      </c>
      <c r="Q88" s="19" t="str">
        <f t="array" ref="Q88">IFERROR(INDEX(商品资料表!$C$1:$K$36,SMALL(IF(商品资料表!$C$1:$C$36=库存查询!$L$4,ROW(商品资料表!$C$1:$C$36)),ROW(82:82)),COLUMN(G:G)),"")</f>
        <v/>
      </c>
      <c r="R88" s="19" t="str">
        <f t="array" ref="R88">IFERROR(INDEX(商品资料表!$C$1:$K$36,SMALL(IF(商品资料表!$C$1:$C$36=库存查询!$L$4,ROW(商品资料表!$C$1:$C$36)),ROW(82:82)),COLUMN(H:H)),"")</f>
        <v/>
      </c>
      <c r="S88" s="50" t="str">
        <f t="array" ref="S88">IFERROR(INDEX(商品资料表!$C$1:$K$36,SMALL(IF(商品资料表!$C$1:$C$36=库存查询!$L$4,ROW(商品资料表!$C$1:$C$36)),ROW(82:82)),COLUMN(I:I)),"")</f>
        <v/>
      </c>
    </row>
    <row r="89" spans="3:19" x14ac:dyDescent="0.2">
      <c r="C89" s="20"/>
      <c r="D89" s="49" t="str">
        <f t="array" aca="1" ref="D8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83)))&amp;"","")</f>
        <v/>
      </c>
      <c r="E89" s="19" t="str">
        <f ca="1">IF(D89="","",IFERROR(SUMIFS(商品出入库表!G:G,商品出入库表!C:C,库存查询!D89,商品出入库表!E:E,库存查询!$F$6,商品出入库表!J:J,"&lt;"&amp;(库存查询!$E$4&amp;TEXT(库存查询!$G$4,"00"))*1)-SUMIFS(商品出入库表!G:G,商品出入库表!C:C,库存查询!D89,商品出入库表!E:E,库存查询!$G$6,商品出入库表!J:J,"&lt;"&amp;(库存查询!$E$4&amp;TEXT(库存查询!$G$4,"00"))*1),""))</f>
        <v/>
      </c>
      <c r="F89" s="19" t="str">
        <f ca="1">IF(D89="","",SUMIFS(商品出入库表!G:G,商品出入库表!C:C,库存查询!D89,商品出入库表!H:H,库存查询!$E$4,商品出入库表!I:I,库存查询!$G$4,商品出入库表!E:E,库存查询!$F$6))</f>
        <v/>
      </c>
      <c r="G89" s="19" t="str">
        <f ca="1">IF(D89="","",SUMIFS(商品出入库表!G:G,商品出入库表!C:C,库存查询!D89,商品出入库表!H:H,库存查询!$E$4,商品出入库表!I:I,库存查询!$G$4,商品出入库表!E:E,库存查询!$G$6))</f>
        <v/>
      </c>
      <c r="H89" s="50" t="str">
        <f t="shared" ca="1" si="3"/>
        <v/>
      </c>
      <c r="I89" s="21"/>
      <c r="K89" s="49" t="str">
        <f t="array" ref="K89">IFERROR(INDEX(商品资料表!$C$1:$K$36,SMALL(IF(商品资料表!$C$1:$C$36=库存查询!$L$4,ROW(商品资料表!$C$1:$C$36)),ROW(83:83)),COLUMN(A:A)),"")</f>
        <v/>
      </c>
      <c r="L89" s="22" t="str">
        <f t="array" ref="L89">IFERROR(INDEX(商品资料表!$C$1:$K$36,SMALL(IF(商品资料表!$C$1:$C$36=库存查询!$L$4,ROW(商品资料表!$C$1:$C$36)),ROW(83:83)),COLUMN(B:B)),"")</f>
        <v/>
      </c>
      <c r="M89" s="23" t="str">
        <f t="array" ref="M89">IFERROR(INDEX(商品资料表!$C$1:$K$36,SMALL(IF(商品资料表!$C$1:$C$36=库存查询!$L$4,ROW(商品资料表!$C$1:$C$36)),ROW(83:83)),COLUMN(C:C)),"")</f>
        <v/>
      </c>
      <c r="N89" s="19" t="str">
        <f t="array" ref="N89">IFERROR(INDEX(商品资料表!$C$1:$K$36,SMALL(IF(商品资料表!$C$1:$C$36=库存查询!$L$4,ROW(商品资料表!$C$1:$C$36)),ROW(83:83)),COLUMN(D:D)),"")</f>
        <v/>
      </c>
      <c r="O89" s="23" t="str">
        <f t="array" ref="O89">IFERROR(INDEX(商品资料表!$C$1:$K$36,SMALL(IF(商品资料表!$C$1:$C$36=库存查询!$L$4,ROW(商品资料表!$C$1:$C$36)),ROW(83:83)),COLUMN(E:E)),"")</f>
        <v/>
      </c>
      <c r="P89" s="19" t="str">
        <f t="array" ref="P89">IFERROR(INDEX(商品资料表!$C$1:$K$36,SMALL(IF(商品资料表!$C$1:$C$36=库存查询!$L$4,ROW(商品资料表!$C$1:$C$36)),ROW(83:83)),COLUMN(F:F)),"")</f>
        <v/>
      </c>
      <c r="Q89" s="19" t="str">
        <f t="array" ref="Q89">IFERROR(INDEX(商品资料表!$C$1:$K$36,SMALL(IF(商品资料表!$C$1:$C$36=库存查询!$L$4,ROW(商品资料表!$C$1:$C$36)),ROW(83:83)),COLUMN(G:G)),"")</f>
        <v/>
      </c>
      <c r="R89" s="19" t="str">
        <f t="array" ref="R89">IFERROR(INDEX(商品资料表!$C$1:$K$36,SMALL(IF(商品资料表!$C$1:$C$36=库存查询!$L$4,ROW(商品资料表!$C$1:$C$36)),ROW(83:83)),COLUMN(H:H)),"")</f>
        <v/>
      </c>
      <c r="S89" s="50" t="str">
        <f t="array" ref="S89">IFERROR(INDEX(商品资料表!$C$1:$K$36,SMALL(IF(商品资料表!$C$1:$C$36=库存查询!$L$4,ROW(商品资料表!$C$1:$C$36)),ROW(83:83)),COLUMN(I:I)),"")</f>
        <v/>
      </c>
    </row>
    <row r="90" spans="3:19" x14ac:dyDescent="0.2">
      <c r="C90" s="20"/>
      <c r="D90" s="49" t="str">
        <f t="array" aca="1" ref="D9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84)))&amp;"","")</f>
        <v/>
      </c>
      <c r="E90" s="19" t="str">
        <f ca="1">IF(D90="","",IFERROR(SUMIFS(商品出入库表!G:G,商品出入库表!C:C,库存查询!D90,商品出入库表!E:E,库存查询!$F$6,商品出入库表!J:J,"&lt;"&amp;(库存查询!$E$4&amp;TEXT(库存查询!$G$4,"00"))*1)-SUMIFS(商品出入库表!G:G,商品出入库表!C:C,库存查询!D90,商品出入库表!E:E,库存查询!$G$6,商品出入库表!J:J,"&lt;"&amp;(库存查询!$E$4&amp;TEXT(库存查询!$G$4,"00"))*1),""))</f>
        <v/>
      </c>
      <c r="F90" s="19" t="str">
        <f ca="1">IF(D90="","",SUMIFS(商品出入库表!G:G,商品出入库表!C:C,库存查询!D90,商品出入库表!H:H,库存查询!$E$4,商品出入库表!I:I,库存查询!$G$4,商品出入库表!E:E,库存查询!$F$6))</f>
        <v/>
      </c>
      <c r="G90" s="19" t="str">
        <f ca="1">IF(D90="","",SUMIFS(商品出入库表!G:G,商品出入库表!C:C,库存查询!D90,商品出入库表!H:H,库存查询!$E$4,商品出入库表!I:I,库存查询!$G$4,商品出入库表!E:E,库存查询!$G$6))</f>
        <v/>
      </c>
      <c r="H90" s="50" t="str">
        <f t="shared" ca="1" si="3"/>
        <v/>
      </c>
      <c r="I90" s="21"/>
      <c r="K90" s="49" t="str">
        <f t="array" ref="K90">IFERROR(INDEX(商品资料表!$C$1:$K$36,SMALL(IF(商品资料表!$C$1:$C$36=库存查询!$L$4,ROW(商品资料表!$C$1:$C$36)),ROW(84:84)),COLUMN(A:A)),"")</f>
        <v/>
      </c>
      <c r="L90" s="22" t="str">
        <f t="array" ref="L90">IFERROR(INDEX(商品资料表!$C$1:$K$36,SMALL(IF(商品资料表!$C$1:$C$36=库存查询!$L$4,ROW(商品资料表!$C$1:$C$36)),ROW(84:84)),COLUMN(B:B)),"")</f>
        <v/>
      </c>
      <c r="M90" s="23" t="str">
        <f t="array" ref="M90">IFERROR(INDEX(商品资料表!$C$1:$K$36,SMALL(IF(商品资料表!$C$1:$C$36=库存查询!$L$4,ROW(商品资料表!$C$1:$C$36)),ROW(84:84)),COLUMN(C:C)),"")</f>
        <v/>
      </c>
      <c r="N90" s="19" t="str">
        <f t="array" ref="N90">IFERROR(INDEX(商品资料表!$C$1:$K$36,SMALL(IF(商品资料表!$C$1:$C$36=库存查询!$L$4,ROW(商品资料表!$C$1:$C$36)),ROW(84:84)),COLUMN(D:D)),"")</f>
        <v/>
      </c>
      <c r="O90" s="23" t="str">
        <f t="array" ref="O90">IFERROR(INDEX(商品资料表!$C$1:$K$36,SMALL(IF(商品资料表!$C$1:$C$36=库存查询!$L$4,ROW(商品资料表!$C$1:$C$36)),ROW(84:84)),COLUMN(E:E)),"")</f>
        <v/>
      </c>
      <c r="P90" s="19" t="str">
        <f t="array" ref="P90">IFERROR(INDEX(商品资料表!$C$1:$K$36,SMALL(IF(商品资料表!$C$1:$C$36=库存查询!$L$4,ROW(商品资料表!$C$1:$C$36)),ROW(84:84)),COLUMN(F:F)),"")</f>
        <v/>
      </c>
      <c r="Q90" s="19" t="str">
        <f t="array" ref="Q90">IFERROR(INDEX(商品资料表!$C$1:$K$36,SMALL(IF(商品资料表!$C$1:$C$36=库存查询!$L$4,ROW(商品资料表!$C$1:$C$36)),ROW(84:84)),COLUMN(G:G)),"")</f>
        <v/>
      </c>
      <c r="R90" s="19" t="str">
        <f t="array" ref="R90">IFERROR(INDEX(商品资料表!$C$1:$K$36,SMALL(IF(商品资料表!$C$1:$C$36=库存查询!$L$4,ROW(商品资料表!$C$1:$C$36)),ROW(84:84)),COLUMN(H:H)),"")</f>
        <v/>
      </c>
      <c r="S90" s="50" t="str">
        <f t="array" ref="S90">IFERROR(INDEX(商品资料表!$C$1:$K$36,SMALL(IF(商品资料表!$C$1:$C$36=库存查询!$L$4,ROW(商品资料表!$C$1:$C$36)),ROW(84:84)),COLUMN(I:I)),"")</f>
        <v/>
      </c>
    </row>
    <row r="91" spans="3:19" x14ac:dyDescent="0.2">
      <c r="C91" s="20"/>
      <c r="D91" s="49" t="str">
        <f t="array" aca="1" ref="D9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85)))&amp;"","")</f>
        <v/>
      </c>
      <c r="E91" s="19" t="str">
        <f ca="1">IF(D91="","",IFERROR(SUMIFS(商品出入库表!G:G,商品出入库表!C:C,库存查询!D91,商品出入库表!E:E,库存查询!$F$6,商品出入库表!J:J,"&lt;"&amp;(库存查询!$E$4&amp;TEXT(库存查询!$G$4,"00"))*1)-SUMIFS(商品出入库表!G:G,商品出入库表!C:C,库存查询!D91,商品出入库表!E:E,库存查询!$G$6,商品出入库表!J:J,"&lt;"&amp;(库存查询!$E$4&amp;TEXT(库存查询!$G$4,"00"))*1),""))</f>
        <v/>
      </c>
      <c r="F91" s="19" t="str">
        <f ca="1">IF(D91="","",SUMIFS(商品出入库表!G:G,商品出入库表!C:C,库存查询!D91,商品出入库表!H:H,库存查询!$E$4,商品出入库表!I:I,库存查询!$G$4,商品出入库表!E:E,库存查询!$F$6))</f>
        <v/>
      </c>
      <c r="G91" s="19" t="str">
        <f ca="1">IF(D91="","",SUMIFS(商品出入库表!G:G,商品出入库表!C:C,库存查询!D91,商品出入库表!H:H,库存查询!$E$4,商品出入库表!I:I,库存查询!$G$4,商品出入库表!E:E,库存查询!$G$6))</f>
        <v/>
      </c>
      <c r="H91" s="50" t="str">
        <f t="shared" ca="1" si="3"/>
        <v/>
      </c>
      <c r="I91" s="21"/>
      <c r="K91" s="49" t="str">
        <f t="array" ref="K91">IFERROR(INDEX(商品资料表!$C$1:$K$36,SMALL(IF(商品资料表!$C$1:$C$36=库存查询!$L$4,ROW(商品资料表!$C$1:$C$36)),ROW(85:85)),COLUMN(A:A)),"")</f>
        <v/>
      </c>
      <c r="L91" s="22" t="str">
        <f t="array" ref="L91">IFERROR(INDEX(商品资料表!$C$1:$K$36,SMALL(IF(商品资料表!$C$1:$C$36=库存查询!$L$4,ROW(商品资料表!$C$1:$C$36)),ROW(85:85)),COLUMN(B:B)),"")</f>
        <v/>
      </c>
      <c r="M91" s="23" t="str">
        <f t="array" ref="M91">IFERROR(INDEX(商品资料表!$C$1:$K$36,SMALL(IF(商品资料表!$C$1:$C$36=库存查询!$L$4,ROW(商品资料表!$C$1:$C$36)),ROW(85:85)),COLUMN(C:C)),"")</f>
        <v/>
      </c>
      <c r="N91" s="19" t="str">
        <f t="array" ref="N91">IFERROR(INDEX(商品资料表!$C$1:$K$36,SMALL(IF(商品资料表!$C$1:$C$36=库存查询!$L$4,ROW(商品资料表!$C$1:$C$36)),ROW(85:85)),COLUMN(D:D)),"")</f>
        <v/>
      </c>
      <c r="O91" s="23" t="str">
        <f t="array" ref="O91">IFERROR(INDEX(商品资料表!$C$1:$K$36,SMALL(IF(商品资料表!$C$1:$C$36=库存查询!$L$4,ROW(商品资料表!$C$1:$C$36)),ROW(85:85)),COLUMN(E:E)),"")</f>
        <v/>
      </c>
      <c r="P91" s="19" t="str">
        <f t="array" ref="P91">IFERROR(INDEX(商品资料表!$C$1:$K$36,SMALL(IF(商品资料表!$C$1:$C$36=库存查询!$L$4,ROW(商品资料表!$C$1:$C$36)),ROW(85:85)),COLUMN(F:F)),"")</f>
        <v/>
      </c>
      <c r="Q91" s="19" t="str">
        <f t="array" ref="Q91">IFERROR(INDEX(商品资料表!$C$1:$K$36,SMALL(IF(商品资料表!$C$1:$C$36=库存查询!$L$4,ROW(商品资料表!$C$1:$C$36)),ROW(85:85)),COLUMN(G:G)),"")</f>
        <v/>
      </c>
      <c r="R91" s="19" t="str">
        <f t="array" ref="R91">IFERROR(INDEX(商品资料表!$C$1:$K$36,SMALL(IF(商品资料表!$C$1:$C$36=库存查询!$L$4,ROW(商品资料表!$C$1:$C$36)),ROW(85:85)),COLUMN(H:H)),"")</f>
        <v/>
      </c>
      <c r="S91" s="50" t="str">
        <f t="array" ref="S91">IFERROR(INDEX(商品资料表!$C$1:$K$36,SMALL(IF(商品资料表!$C$1:$C$36=库存查询!$L$4,ROW(商品资料表!$C$1:$C$36)),ROW(85:85)),COLUMN(I:I)),"")</f>
        <v/>
      </c>
    </row>
    <row r="92" spans="3:19" x14ac:dyDescent="0.2">
      <c r="C92" s="20"/>
      <c r="D92" s="49" t="str">
        <f t="array" aca="1" ref="D9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86)))&amp;"","")</f>
        <v/>
      </c>
      <c r="E92" s="19" t="str">
        <f ca="1">IF(D92="","",IFERROR(SUMIFS(商品出入库表!G:G,商品出入库表!C:C,库存查询!D92,商品出入库表!E:E,库存查询!$F$6,商品出入库表!J:J,"&lt;"&amp;(库存查询!$E$4&amp;TEXT(库存查询!$G$4,"00"))*1)-SUMIFS(商品出入库表!G:G,商品出入库表!C:C,库存查询!D92,商品出入库表!E:E,库存查询!$G$6,商品出入库表!J:J,"&lt;"&amp;(库存查询!$E$4&amp;TEXT(库存查询!$G$4,"00"))*1),""))</f>
        <v/>
      </c>
      <c r="F92" s="19" t="str">
        <f ca="1">IF(D92="","",SUMIFS(商品出入库表!G:G,商品出入库表!C:C,库存查询!D92,商品出入库表!H:H,库存查询!$E$4,商品出入库表!I:I,库存查询!$G$4,商品出入库表!E:E,库存查询!$F$6))</f>
        <v/>
      </c>
      <c r="G92" s="19" t="str">
        <f ca="1">IF(D92="","",SUMIFS(商品出入库表!G:G,商品出入库表!C:C,库存查询!D92,商品出入库表!H:H,库存查询!$E$4,商品出入库表!I:I,库存查询!$G$4,商品出入库表!E:E,库存查询!$G$6))</f>
        <v/>
      </c>
      <c r="H92" s="50" t="str">
        <f t="shared" ca="1" si="3"/>
        <v/>
      </c>
      <c r="I92" s="21"/>
      <c r="K92" s="49" t="str">
        <f t="array" ref="K92">IFERROR(INDEX(商品资料表!$C$1:$K$36,SMALL(IF(商品资料表!$C$1:$C$36=库存查询!$L$4,ROW(商品资料表!$C$1:$C$36)),ROW(86:86)),COLUMN(A:A)),"")</f>
        <v/>
      </c>
      <c r="L92" s="22" t="str">
        <f t="array" ref="L92">IFERROR(INDEX(商品资料表!$C$1:$K$36,SMALL(IF(商品资料表!$C$1:$C$36=库存查询!$L$4,ROW(商品资料表!$C$1:$C$36)),ROW(86:86)),COLUMN(B:B)),"")</f>
        <v/>
      </c>
      <c r="M92" s="23" t="str">
        <f t="array" ref="M92">IFERROR(INDEX(商品资料表!$C$1:$K$36,SMALL(IF(商品资料表!$C$1:$C$36=库存查询!$L$4,ROW(商品资料表!$C$1:$C$36)),ROW(86:86)),COLUMN(C:C)),"")</f>
        <v/>
      </c>
      <c r="N92" s="19" t="str">
        <f t="array" ref="N92">IFERROR(INDEX(商品资料表!$C$1:$K$36,SMALL(IF(商品资料表!$C$1:$C$36=库存查询!$L$4,ROW(商品资料表!$C$1:$C$36)),ROW(86:86)),COLUMN(D:D)),"")</f>
        <v/>
      </c>
      <c r="O92" s="23" t="str">
        <f t="array" ref="O92">IFERROR(INDEX(商品资料表!$C$1:$K$36,SMALL(IF(商品资料表!$C$1:$C$36=库存查询!$L$4,ROW(商品资料表!$C$1:$C$36)),ROW(86:86)),COLUMN(E:E)),"")</f>
        <v/>
      </c>
      <c r="P92" s="19" t="str">
        <f t="array" ref="P92">IFERROR(INDEX(商品资料表!$C$1:$K$36,SMALL(IF(商品资料表!$C$1:$C$36=库存查询!$L$4,ROW(商品资料表!$C$1:$C$36)),ROW(86:86)),COLUMN(F:F)),"")</f>
        <v/>
      </c>
      <c r="Q92" s="19" t="str">
        <f t="array" ref="Q92">IFERROR(INDEX(商品资料表!$C$1:$K$36,SMALL(IF(商品资料表!$C$1:$C$36=库存查询!$L$4,ROW(商品资料表!$C$1:$C$36)),ROW(86:86)),COLUMN(G:G)),"")</f>
        <v/>
      </c>
      <c r="R92" s="19" t="str">
        <f t="array" ref="R92">IFERROR(INDEX(商品资料表!$C$1:$K$36,SMALL(IF(商品资料表!$C$1:$C$36=库存查询!$L$4,ROW(商品资料表!$C$1:$C$36)),ROW(86:86)),COLUMN(H:H)),"")</f>
        <v/>
      </c>
      <c r="S92" s="50" t="str">
        <f t="array" ref="S92">IFERROR(INDEX(商品资料表!$C$1:$K$36,SMALL(IF(商品资料表!$C$1:$C$36=库存查询!$L$4,ROW(商品资料表!$C$1:$C$36)),ROW(86:86)),COLUMN(I:I)),"")</f>
        <v/>
      </c>
    </row>
    <row r="93" spans="3:19" x14ac:dyDescent="0.2">
      <c r="C93" s="20"/>
      <c r="D93" s="49" t="str">
        <f t="array" aca="1" ref="D9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87)))&amp;"","")</f>
        <v/>
      </c>
      <c r="E93" s="19" t="str">
        <f ca="1">IF(D93="","",IFERROR(SUMIFS(商品出入库表!G:G,商品出入库表!C:C,库存查询!D93,商品出入库表!E:E,库存查询!$F$6,商品出入库表!J:J,"&lt;"&amp;(库存查询!$E$4&amp;TEXT(库存查询!$G$4,"00"))*1)-SUMIFS(商品出入库表!G:G,商品出入库表!C:C,库存查询!D93,商品出入库表!E:E,库存查询!$G$6,商品出入库表!J:J,"&lt;"&amp;(库存查询!$E$4&amp;TEXT(库存查询!$G$4,"00"))*1),""))</f>
        <v/>
      </c>
      <c r="F93" s="19" t="str">
        <f ca="1">IF(D93="","",SUMIFS(商品出入库表!G:G,商品出入库表!C:C,库存查询!D93,商品出入库表!H:H,库存查询!$E$4,商品出入库表!I:I,库存查询!$G$4,商品出入库表!E:E,库存查询!$F$6))</f>
        <v/>
      </c>
      <c r="G93" s="19" t="str">
        <f ca="1">IF(D93="","",SUMIFS(商品出入库表!G:G,商品出入库表!C:C,库存查询!D93,商品出入库表!H:H,库存查询!$E$4,商品出入库表!I:I,库存查询!$G$4,商品出入库表!E:E,库存查询!$G$6))</f>
        <v/>
      </c>
      <c r="H93" s="50" t="str">
        <f t="shared" ca="1" si="3"/>
        <v/>
      </c>
      <c r="I93" s="21"/>
      <c r="K93" s="49" t="str">
        <f t="array" ref="K93">IFERROR(INDEX(商品资料表!$C$1:$K$36,SMALL(IF(商品资料表!$C$1:$C$36=库存查询!$L$4,ROW(商品资料表!$C$1:$C$36)),ROW(87:87)),COLUMN(A:A)),"")</f>
        <v/>
      </c>
      <c r="L93" s="22" t="str">
        <f t="array" ref="L93">IFERROR(INDEX(商品资料表!$C$1:$K$36,SMALL(IF(商品资料表!$C$1:$C$36=库存查询!$L$4,ROW(商品资料表!$C$1:$C$36)),ROW(87:87)),COLUMN(B:B)),"")</f>
        <v/>
      </c>
      <c r="M93" s="23" t="str">
        <f t="array" ref="M93">IFERROR(INDEX(商品资料表!$C$1:$K$36,SMALL(IF(商品资料表!$C$1:$C$36=库存查询!$L$4,ROW(商品资料表!$C$1:$C$36)),ROW(87:87)),COLUMN(C:C)),"")</f>
        <v/>
      </c>
      <c r="N93" s="19" t="str">
        <f t="array" ref="N93">IFERROR(INDEX(商品资料表!$C$1:$K$36,SMALL(IF(商品资料表!$C$1:$C$36=库存查询!$L$4,ROW(商品资料表!$C$1:$C$36)),ROW(87:87)),COLUMN(D:D)),"")</f>
        <v/>
      </c>
      <c r="O93" s="23" t="str">
        <f t="array" ref="O93">IFERROR(INDEX(商品资料表!$C$1:$K$36,SMALL(IF(商品资料表!$C$1:$C$36=库存查询!$L$4,ROW(商品资料表!$C$1:$C$36)),ROW(87:87)),COLUMN(E:E)),"")</f>
        <v/>
      </c>
      <c r="P93" s="19" t="str">
        <f t="array" ref="P93">IFERROR(INDEX(商品资料表!$C$1:$K$36,SMALL(IF(商品资料表!$C$1:$C$36=库存查询!$L$4,ROW(商品资料表!$C$1:$C$36)),ROW(87:87)),COLUMN(F:F)),"")</f>
        <v/>
      </c>
      <c r="Q93" s="19" t="str">
        <f t="array" ref="Q93">IFERROR(INDEX(商品资料表!$C$1:$K$36,SMALL(IF(商品资料表!$C$1:$C$36=库存查询!$L$4,ROW(商品资料表!$C$1:$C$36)),ROW(87:87)),COLUMN(G:G)),"")</f>
        <v/>
      </c>
      <c r="R93" s="19" t="str">
        <f t="array" ref="R93">IFERROR(INDEX(商品资料表!$C$1:$K$36,SMALL(IF(商品资料表!$C$1:$C$36=库存查询!$L$4,ROW(商品资料表!$C$1:$C$36)),ROW(87:87)),COLUMN(H:H)),"")</f>
        <v/>
      </c>
      <c r="S93" s="50" t="str">
        <f t="array" ref="S93">IFERROR(INDEX(商品资料表!$C$1:$K$36,SMALL(IF(商品资料表!$C$1:$C$36=库存查询!$L$4,ROW(商品资料表!$C$1:$C$36)),ROW(87:87)),COLUMN(I:I)),"")</f>
        <v/>
      </c>
    </row>
    <row r="94" spans="3:19" x14ac:dyDescent="0.2">
      <c r="C94" s="20"/>
      <c r="D94" s="49" t="str">
        <f t="array" aca="1" ref="D9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88)))&amp;"","")</f>
        <v/>
      </c>
      <c r="E94" s="19" t="str">
        <f ca="1">IF(D94="","",IFERROR(SUMIFS(商品出入库表!G:G,商品出入库表!C:C,库存查询!D94,商品出入库表!E:E,库存查询!$F$6,商品出入库表!J:J,"&lt;"&amp;(库存查询!$E$4&amp;TEXT(库存查询!$G$4,"00"))*1)-SUMIFS(商品出入库表!G:G,商品出入库表!C:C,库存查询!D94,商品出入库表!E:E,库存查询!$G$6,商品出入库表!J:J,"&lt;"&amp;(库存查询!$E$4&amp;TEXT(库存查询!$G$4,"00"))*1),""))</f>
        <v/>
      </c>
      <c r="F94" s="19" t="str">
        <f ca="1">IF(D94="","",SUMIFS(商品出入库表!G:G,商品出入库表!C:C,库存查询!D94,商品出入库表!H:H,库存查询!$E$4,商品出入库表!I:I,库存查询!$G$4,商品出入库表!E:E,库存查询!$F$6))</f>
        <v/>
      </c>
      <c r="G94" s="19" t="str">
        <f ca="1">IF(D94="","",SUMIFS(商品出入库表!G:G,商品出入库表!C:C,库存查询!D94,商品出入库表!H:H,库存查询!$E$4,商品出入库表!I:I,库存查询!$G$4,商品出入库表!E:E,库存查询!$G$6))</f>
        <v/>
      </c>
      <c r="H94" s="50" t="str">
        <f t="shared" ca="1" si="3"/>
        <v/>
      </c>
      <c r="I94" s="21"/>
      <c r="K94" s="49" t="str">
        <f t="array" ref="K94">IFERROR(INDEX(商品资料表!$C$1:$K$36,SMALL(IF(商品资料表!$C$1:$C$36=库存查询!$L$4,ROW(商品资料表!$C$1:$C$36)),ROW(88:88)),COLUMN(A:A)),"")</f>
        <v/>
      </c>
      <c r="L94" s="22" t="str">
        <f t="array" ref="L94">IFERROR(INDEX(商品资料表!$C$1:$K$36,SMALL(IF(商品资料表!$C$1:$C$36=库存查询!$L$4,ROW(商品资料表!$C$1:$C$36)),ROW(88:88)),COLUMN(B:B)),"")</f>
        <v/>
      </c>
      <c r="M94" s="23" t="str">
        <f t="array" ref="M94">IFERROR(INDEX(商品资料表!$C$1:$K$36,SMALL(IF(商品资料表!$C$1:$C$36=库存查询!$L$4,ROW(商品资料表!$C$1:$C$36)),ROW(88:88)),COLUMN(C:C)),"")</f>
        <v/>
      </c>
      <c r="N94" s="19" t="str">
        <f t="array" ref="N94">IFERROR(INDEX(商品资料表!$C$1:$K$36,SMALL(IF(商品资料表!$C$1:$C$36=库存查询!$L$4,ROW(商品资料表!$C$1:$C$36)),ROW(88:88)),COLUMN(D:D)),"")</f>
        <v/>
      </c>
      <c r="O94" s="23" t="str">
        <f t="array" ref="O94">IFERROR(INDEX(商品资料表!$C$1:$K$36,SMALL(IF(商品资料表!$C$1:$C$36=库存查询!$L$4,ROW(商品资料表!$C$1:$C$36)),ROW(88:88)),COLUMN(E:E)),"")</f>
        <v/>
      </c>
      <c r="P94" s="19" t="str">
        <f t="array" ref="P94">IFERROR(INDEX(商品资料表!$C$1:$K$36,SMALL(IF(商品资料表!$C$1:$C$36=库存查询!$L$4,ROW(商品资料表!$C$1:$C$36)),ROW(88:88)),COLUMN(F:F)),"")</f>
        <v/>
      </c>
      <c r="Q94" s="19" t="str">
        <f t="array" ref="Q94">IFERROR(INDEX(商品资料表!$C$1:$K$36,SMALL(IF(商品资料表!$C$1:$C$36=库存查询!$L$4,ROW(商品资料表!$C$1:$C$36)),ROW(88:88)),COLUMN(G:G)),"")</f>
        <v/>
      </c>
      <c r="R94" s="19" t="str">
        <f t="array" ref="R94">IFERROR(INDEX(商品资料表!$C$1:$K$36,SMALL(IF(商品资料表!$C$1:$C$36=库存查询!$L$4,ROW(商品资料表!$C$1:$C$36)),ROW(88:88)),COLUMN(H:H)),"")</f>
        <v/>
      </c>
      <c r="S94" s="50" t="str">
        <f t="array" ref="S94">IFERROR(INDEX(商品资料表!$C$1:$K$36,SMALL(IF(商品资料表!$C$1:$C$36=库存查询!$L$4,ROW(商品资料表!$C$1:$C$36)),ROW(88:88)),COLUMN(I:I)),"")</f>
        <v/>
      </c>
    </row>
    <row r="95" spans="3:19" x14ac:dyDescent="0.2">
      <c r="C95" s="20"/>
      <c r="D95" s="49" t="str">
        <f t="array" aca="1" ref="D9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89)))&amp;"","")</f>
        <v/>
      </c>
      <c r="E95" s="19" t="str">
        <f ca="1">IF(D95="","",IFERROR(SUMIFS(商品出入库表!G:G,商品出入库表!C:C,库存查询!D95,商品出入库表!E:E,库存查询!$F$6,商品出入库表!J:J,"&lt;"&amp;(库存查询!$E$4&amp;TEXT(库存查询!$G$4,"00"))*1)-SUMIFS(商品出入库表!G:G,商品出入库表!C:C,库存查询!D95,商品出入库表!E:E,库存查询!$G$6,商品出入库表!J:J,"&lt;"&amp;(库存查询!$E$4&amp;TEXT(库存查询!$G$4,"00"))*1),""))</f>
        <v/>
      </c>
      <c r="F95" s="19" t="str">
        <f ca="1">IF(D95="","",SUMIFS(商品出入库表!G:G,商品出入库表!C:C,库存查询!D95,商品出入库表!H:H,库存查询!$E$4,商品出入库表!I:I,库存查询!$G$4,商品出入库表!E:E,库存查询!$F$6))</f>
        <v/>
      </c>
      <c r="G95" s="19" t="str">
        <f ca="1">IF(D95="","",SUMIFS(商品出入库表!G:G,商品出入库表!C:C,库存查询!D95,商品出入库表!H:H,库存查询!$E$4,商品出入库表!I:I,库存查询!$G$4,商品出入库表!E:E,库存查询!$G$6))</f>
        <v/>
      </c>
      <c r="H95" s="50" t="str">
        <f t="shared" ca="1" si="3"/>
        <v/>
      </c>
      <c r="I95" s="21"/>
      <c r="K95" s="49" t="str">
        <f t="array" ref="K95">IFERROR(INDEX(商品资料表!$C$1:$K$36,SMALL(IF(商品资料表!$C$1:$C$36=库存查询!$L$4,ROW(商品资料表!$C$1:$C$36)),ROW(89:89)),COLUMN(A:A)),"")</f>
        <v/>
      </c>
      <c r="L95" s="22" t="str">
        <f t="array" ref="L95">IFERROR(INDEX(商品资料表!$C$1:$K$36,SMALL(IF(商品资料表!$C$1:$C$36=库存查询!$L$4,ROW(商品资料表!$C$1:$C$36)),ROW(89:89)),COLUMN(B:B)),"")</f>
        <v/>
      </c>
      <c r="M95" s="23" t="str">
        <f t="array" ref="M95">IFERROR(INDEX(商品资料表!$C$1:$K$36,SMALL(IF(商品资料表!$C$1:$C$36=库存查询!$L$4,ROW(商品资料表!$C$1:$C$36)),ROW(89:89)),COLUMN(C:C)),"")</f>
        <v/>
      </c>
      <c r="N95" s="19" t="str">
        <f t="array" ref="N95">IFERROR(INDEX(商品资料表!$C$1:$K$36,SMALL(IF(商品资料表!$C$1:$C$36=库存查询!$L$4,ROW(商品资料表!$C$1:$C$36)),ROW(89:89)),COLUMN(D:D)),"")</f>
        <v/>
      </c>
      <c r="O95" s="23" t="str">
        <f t="array" ref="O95">IFERROR(INDEX(商品资料表!$C$1:$K$36,SMALL(IF(商品资料表!$C$1:$C$36=库存查询!$L$4,ROW(商品资料表!$C$1:$C$36)),ROW(89:89)),COLUMN(E:E)),"")</f>
        <v/>
      </c>
      <c r="P95" s="19" t="str">
        <f t="array" ref="P95">IFERROR(INDEX(商品资料表!$C$1:$K$36,SMALL(IF(商品资料表!$C$1:$C$36=库存查询!$L$4,ROW(商品资料表!$C$1:$C$36)),ROW(89:89)),COLUMN(F:F)),"")</f>
        <v/>
      </c>
      <c r="Q95" s="19" t="str">
        <f t="array" ref="Q95">IFERROR(INDEX(商品资料表!$C$1:$K$36,SMALL(IF(商品资料表!$C$1:$C$36=库存查询!$L$4,ROW(商品资料表!$C$1:$C$36)),ROW(89:89)),COLUMN(G:G)),"")</f>
        <v/>
      </c>
      <c r="R95" s="19" t="str">
        <f t="array" ref="R95">IFERROR(INDEX(商品资料表!$C$1:$K$36,SMALL(IF(商品资料表!$C$1:$C$36=库存查询!$L$4,ROW(商品资料表!$C$1:$C$36)),ROW(89:89)),COLUMN(H:H)),"")</f>
        <v/>
      </c>
      <c r="S95" s="50" t="str">
        <f t="array" ref="S95">IFERROR(INDEX(商品资料表!$C$1:$K$36,SMALL(IF(商品资料表!$C$1:$C$36=库存查询!$L$4,ROW(商品资料表!$C$1:$C$36)),ROW(89:89)),COLUMN(I:I)),"")</f>
        <v/>
      </c>
    </row>
    <row r="96" spans="3:19" x14ac:dyDescent="0.2">
      <c r="C96" s="20"/>
      <c r="D96" s="49" t="str">
        <f t="array" aca="1" ref="D9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90)))&amp;"","")</f>
        <v/>
      </c>
      <c r="E96" s="19" t="str">
        <f ca="1">IF(D96="","",IFERROR(SUMIFS(商品出入库表!G:G,商品出入库表!C:C,库存查询!D96,商品出入库表!E:E,库存查询!$F$6,商品出入库表!J:J,"&lt;"&amp;(库存查询!$E$4&amp;TEXT(库存查询!$G$4,"00"))*1)-SUMIFS(商品出入库表!G:G,商品出入库表!C:C,库存查询!D96,商品出入库表!E:E,库存查询!$G$6,商品出入库表!J:J,"&lt;"&amp;(库存查询!$E$4&amp;TEXT(库存查询!$G$4,"00"))*1),""))</f>
        <v/>
      </c>
      <c r="F96" s="19" t="str">
        <f ca="1">IF(D96="","",SUMIFS(商品出入库表!G:G,商品出入库表!C:C,库存查询!D96,商品出入库表!H:H,库存查询!$E$4,商品出入库表!I:I,库存查询!$G$4,商品出入库表!E:E,库存查询!$F$6))</f>
        <v/>
      </c>
      <c r="G96" s="19" t="str">
        <f ca="1">IF(D96="","",SUMIFS(商品出入库表!G:G,商品出入库表!C:C,库存查询!D96,商品出入库表!H:H,库存查询!$E$4,商品出入库表!I:I,库存查询!$G$4,商品出入库表!E:E,库存查询!$G$6))</f>
        <v/>
      </c>
      <c r="H96" s="50" t="str">
        <f t="shared" ca="1" si="3"/>
        <v/>
      </c>
      <c r="I96" s="21"/>
      <c r="K96" s="49" t="str">
        <f t="array" ref="K96">IFERROR(INDEX(商品资料表!$C$1:$K$36,SMALL(IF(商品资料表!$C$1:$C$36=库存查询!$L$4,ROW(商品资料表!$C$1:$C$36)),ROW(90:90)),COLUMN(A:A)),"")</f>
        <v/>
      </c>
      <c r="L96" s="22" t="str">
        <f t="array" ref="L96">IFERROR(INDEX(商品资料表!$C$1:$K$36,SMALL(IF(商品资料表!$C$1:$C$36=库存查询!$L$4,ROW(商品资料表!$C$1:$C$36)),ROW(90:90)),COLUMN(B:B)),"")</f>
        <v/>
      </c>
      <c r="M96" s="23" t="str">
        <f t="array" ref="M96">IFERROR(INDEX(商品资料表!$C$1:$K$36,SMALL(IF(商品资料表!$C$1:$C$36=库存查询!$L$4,ROW(商品资料表!$C$1:$C$36)),ROW(90:90)),COLUMN(C:C)),"")</f>
        <v/>
      </c>
      <c r="N96" s="19" t="str">
        <f t="array" ref="N96">IFERROR(INDEX(商品资料表!$C$1:$K$36,SMALL(IF(商品资料表!$C$1:$C$36=库存查询!$L$4,ROW(商品资料表!$C$1:$C$36)),ROW(90:90)),COLUMN(D:D)),"")</f>
        <v/>
      </c>
      <c r="O96" s="23" t="str">
        <f t="array" ref="O96">IFERROR(INDEX(商品资料表!$C$1:$K$36,SMALL(IF(商品资料表!$C$1:$C$36=库存查询!$L$4,ROW(商品资料表!$C$1:$C$36)),ROW(90:90)),COLUMN(E:E)),"")</f>
        <v/>
      </c>
      <c r="P96" s="19" t="str">
        <f t="array" ref="P96">IFERROR(INDEX(商品资料表!$C$1:$K$36,SMALL(IF(商品资料表!$C$1:$C$36=库存查询!$L$4,ROW(商品资料表!$C$1:$C$36)),ROW(90:90)),COLUMN(F:F)),"")</f>
        <v/>
      </c>
      <c r="Q96" s="19" t="str">
        <f t="array" ref="Q96">IFERROR(INDEX(商品资料表!$C$1:$K$36,SMALL(IF(商品资料表!$C$1:$C$36=库存查询!$L$4,ROW(商品资料表!$C$1:$C$36)),ROW(90:90)),COLUMN(G:G)),"")</f>
        <v/>
      </c>
      <c r="R96" s="19" t="str">
        <f t="array" ref="R96">IFERROR(INDEX(商品资料表!$C$1:$K$36,SMALL(IF(商品资料表!$C$1:$C$36=库存查询!$L$4,ROW(商品资料表!$C$1:$C$36)),ROW(90:90)),COLUMN(H:H)),"")</f>
        <v/>
      </c>
      <c r="S96" s="50" t="str">
        <f t="array" ref="S96">IFERROR(INDEX(商品资料表!$C$1:$K$36,SMALL(IF(商品资料表!$C$1:$C$36=库存查询!$L$4,ROW(商品资料表!$C$1:$C$36)),ROW(90:90)),COLUMN(I:I)),"")</f>
        <v/>
      </c>
    </row>
    <row r="97" spans="3:19" x14ac:dyDescent="0.2">
      <c r="C97" s="20"/>
      <c r="D97" s="49" t="str">
        <f t="array" aca="1" ref="D9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91)))&amp;"","")</f>
        <v/>
      </c>
      <c r="E97" s="19" t="str">
        <f ca="1">IF(D97="","",IFERROR(SUMIFS(商品出入库表!G:G,商品出入库表!C:C,库存查询!D97,商品出入库表!E:E,库存查询!$F$6,商品出入库表!J:J,"&lt;"&amp;(库存查询!$E$4&amp;TEXT(库存查询!$G$4,"00"))*1)-SUMIFS(商品出入库表!G:G,商品出入库表!C:C,库存查询!D97,商品出入库表!E:E,库存查询!$G$6,商品出入库表!J:J,"&lt;"&amp;(库存查询!$E$4&amp;TEXT(库存查询!$G$4,"00"))*1),""))</f>
        <v/>
      </c>
      <c r="F97" s="19" t="str">
        <f ca="1">IF(D97="","",SUMIFS(商品出入库表!G:G,商品出入库表!C:C,库存查询!D97,商品出入库表!H:H,库存查询!$E$4,商品出入库表!I:I,库存查询!$G$4,商品出入库表!E:E,库存查询!$F$6))</f>
        <v/>
      </c>
      <c r="G97" s="19" t="str">
        <f ca="1">IF(D97="","",SUMIFS(商品出入库表!G:G,商品出入库表!C:C,库存查询!D97,商品出入库表!H:H,库存查询!$E$4,商品出入库表!I:I,库存查询!$G$4,商品出入库表!E:E,库存查询!$G$6))</f>
        <v/>
      </c>
      <c r="H97" s="50" t="str">
        <f t="shared" ca="1" si="3"/>
        <v/>
      </c>
      <c r="I97" s="21"/>
      <c r="K97" s="49" t="str">
        <f t="array" ref="K97">IFERROR(INDEX(商品资料表!$C$1:$K$36,SMALL(IF(商品资料表!$C$1:$C$36=库存查询!$L$4,ROW(商品资料表!$C$1:$C$36)),ROW(91:91)),COLUMN(A:A)),"")</f>
        <v/>
      </c>
      <c r="L97" s="22" t="str">
        <f t="array" ref="L97">IFERROR(INDEX(商品资料表!$C$1:$K$36,SMALL(IF(商品资料表!$C$1:$C$36=库存查询!$L$4,ROW(商品资料表!$C$1:$C$36)),ROW(91:91)),COLUMN(B:B)),"")</f>
        <v/>
      </c>
      <c r="M97" s="23" t="str">
        <f t="array" ref="M97">IFERROR(INDEX(商品资料表!$C$1:$K$36,SMALL(IF(商品资料表!$C$1:$C$36=库存查询!$L$4,ROW(商品资料表!$C$1:$C$36)),ROW(91:91)),COLUMN(C:C)),"")</f>
        <v/>
      </c>
      <c r="N97" s="19" t="str">
        <f t="array" ref="N97">IFERROR(INDEX(商品资料表!$C$1:$K$36,SMALL(IF(商品资料表!$C$1:$C$36=库存查询!$L$4,ROW(商品资料表!$C$1:$C$36)),ROW(91:91)),COLUMN(D:D)),"")</f>
        <v/>
      </c>
      <c r="O97" s="23" t="str">
        <f t="array" ref="O97">IFERROR(INDEX(商品资料表!$C$1:$K$36,SMALL(IF(商品资料表!$C$1:$C$36=库存查询!$L$4,ROW(商品资料表!$C$1:$C$36)),ROW(91:91)),COLUMN(E:E)),"")</f>
        <v/>
      </c>
      <c r="P97" s="19" t="str">
        <f t="array" ref="P97">IFERROR(INDEX(商品资料表!$C$1:$K$36,SMALL(IF(商品资料表!$C$1:$C$36=库存查询!$L$4,ROW(商品资料表!$C$1:$C$36)),ROW(91:91)),COLUMN(F:F)),"")</f>
        <v/>
      </c>
      <c r="Q97" s="19" t="str">
        <f t="array" ref="Q97">IFERROR(INDEX(商品资料表!$C$1:$K$36,SMALL(IF(商品资料表!$C$1:$C$36=库存查询!$L$4,ROW(商品资料表!$C$1:$C$36)),ROW(91:91)),COLUMN(G:G)),"")</f>
        <v/>
      </c>
      <c r="R97" s="19" t="str">
        <f t="array" ref="R97">IFERROR(INDEX(商品资料表!$C$1:$K$36,SMALL(IF(商品资料表!$C$1:$C$36=库存查询!$L$4,ROW(商品资料表!$C$1:$C$36)),ROW(91:91)),COLUMN(H:H)),"")</f>
        <v/>
      </c>
      <c r="S97" s="50" t="str">
        <f t="array" ref="S97">IFERROR(INDEX(商品资料表!$C$1:$K$36,SMALL(IF(商品资料表!$C$1:$C$36=库存查询!$L$4,ROW(商品资料表!$C$1:$C$36)),ROW(91:91)),COLUMN(I:I)),"")</f>
        <v/>
      </c>
    </row>
    <row r="98" spans="3:19" x14ac:dyDescent="0.2">
      <c r="C98" s="20"/>
      <c r="D98" s="49" t="str">
        <f t="array" aca="1" ref="D9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92)))&amp;"","")</f>
        <v/>
      </c>
      <c r="E98" s="19" t="str">
        <f ca="1">IF(D98="","",IFERROR(SUMIFS(商品出入库表!G:G,商品出入库表!C:C,库存查询!D98,商品出入库表!E:E,库存查询!$F$6,商品出入库表!J:J,"&lt;"&amp;(库存查询!$E$4&amp;TEXT(库存查询!$G$4,"00"))*1)-SUMIFS(商品出入库表!G:G,商品出入库表!C:C,库存查询!D98,商品出入库表!E:E,库存查询!$G$6,商品出入库表!J:J,"&lt;"&amp;(库存查询!$E$4&amp;TEXT(库存查询!$G$4,"00"))*1),""))</f>
        <v/>
      </c>
      <c r="F98" s="19" t="str">
        <f ca="1">IF(D98="","",SUMIFS(商品出入库表!G:G,商品出入库表!C:C,库存查询!D98,商品出入库表!H:H,库存查询!$E$4,商品出入库表!I:I,库存查询!$G$4,商品出入库表!E:E,库存查询!$F$6))</f>
        <v/>
      </c>
      <c r="G98" s="19" t="str">
        <f ca="1">IF(D98="","",SUMIFS(商品出入库表!G:G,商品出入库表!C:C,库存查询!D98,商品出入库表!H:H,库存查询!$E$4,商品出入库表!I:I,库存查询!$G$4,商品出入库表!E:E,库存查询!$G$6))</f>
        <v/>
      </c>
      <c r="H98" s="50" t="str">
        <f t="shared" ca="1" si="3"/>
        <v/>
      </c>
      <c r="I98" s="21"/>
      <c r="K98" s="49" t="str">
        <f t="array" ref="K98">IFERROR(INDEX(商品资料表!$C$1:$K$36,SMALL(IF(商品资料表!$C$1:$C$36=库存查询!$L$4,ROW(商品资料表!$C$1:$C$36)),ROW(92:92)),COLUMN(A:A)),"")</f>
        <v/>
      </c>
      <c r="L98" s="22" t="str">
        <f t="array" ref="L98">IFERROR(INDEX(商品资料表!$C$1:$K$36,SMALL(IF(商品资料表!$C$1:$C$36=库存查询!$L$4,ROW(商品资料表!$C$1:$C$36)),ROW(92:92)),COLUMN(B:B)),"")</f>
        <v/>
      </c>
      <c r="M98" s="23" t="str">
        <f t="array" ref="M98">IFERROR(INDEX(商品资料表!$C$1:$K$36,SMALL(IF(商品资料表!$C$1:$C$36=库存查询!$L$4,ROW(商品资料表!$C$1:$C$36)),ROW(92:92)),COLUMN(C:C)),"")</f>
        <v/>
      </c>
      <c r="N98" s="19" t="str">
        <f t="array" ref="N98">IFERROR(INDEX(商品资料表!$C$1:$K$36,SMALL(IF(商品资料表!$C$1:$C$36=库存查询!$L$4,ROW(商品资料表!$C$1:$C$36)),ROW(92:92)),COLUMN(D:D)),"")</f>
        <v/>
      </c>
      <c r="O98" s="23" t="str">
        <f t="array" ref="O98">IFERROR(INDEX(商品资料表!$C$1:$K$36,SMALL(IF(商品资料表!$C$1:$C$36=库存查询!$L$4,ROW(商品资料表!$C$1:$C$36)),ROW(92:92)),COLUMN(E:E)),"")</f>
        <v/>
      </c>
      <c r="P98" s="19" t="str">
        <f t="array" ref="P98">IFERROR(INDEX(商品资料表!$C$1:$K$36,SMALL(IF(商品资料表!$C$1:$C$36=库存查询!$L$4,ROW(商品资料表!$C$1:$C$36)),ROW(92:92)),COLUMN(F:F)),"")</f>
        <v/>
      </c>
      <c r="Q98" s="19" t="str">
        <f t="array" ref="Q98">IFERROR(INDEX(商品资料表!$C$1:$K$36,SMALL(IF(商品资料表!$C$1:$C$36=库存查询!$L$4,ROW(商品资料表!$C$1:$C$36)),ROW(92:92)),COLUMN(G:G)),"")</f>
        <v/>
      </c>
      <c r="R98" s="19" t="str">
        <f t="array" ref="R98">IFERROR(INDEX(商品资料表!$C$1:$K$36,SMALL(IF(商品资料表!$C$1:$C$36=库存查询!$L$4,ROW(商品资料表!$C$1:$C$36)),ROW(92:92)),COLUMN(H:H)),"")</f>
        <v/>
      </c>
      <c r="S98" s="50" t="str">
        <f t="array" ref="S98">IFERROR(INDEX(商品资料表!$C$1:$K$36,SMALL(IF(商品资料表!$C$1:$C$36=库存查询!$L$4,ROW(商品资料表!$C$1:$C$36)),ROW(92:92)),COLUMN(I:I)),"")</f>
        <v/>
      </c>
    </row>
    <row r="99" spans="3:19" x14ac:dyDescent="0.2">
      <c r="C99" s="20"/>
      <c r="D99" s="49" t="str">
        <f t="array" aca="1" ref="D9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93)))&amp;"","")</f>
        <v/>
      </c>
      <c r="E99" s="19" t="str">
        <f ca="1">IF(D99="","",IFERROR(SUMIFS(商品出入库表!G:G,商品出入库表!C:C,库存查询!D99,商品出入库表!E:E,库存查询!$F$6,商品出入库表!J:J,"&lt;"&amp;(库存查询!$E$4&amp;TEXT(库存查询!$G$4,"00"))*1)-SUMIFS(商品出入库表!G:G,商品出入库表!C:C,库存查询!D99,商品出入库表!E:E,库存查询!$G$6,商品出入库表!J:J,"&lt;"&amp;(库存查询!$E$4&amp;TEXT(库存查询!$G$4,"00"))*1),""))</f>
        <v/>
      </c>
      <c r="F99" s="19" t="str">
        <f ca="1">IF(D99="","",SUMIFS(商品出入库表!G:G,商品出入库表!C:C,库存查询!D99,商品出入库表!H:H,库存查询!$E$4,商品出入库表!I:I,库存查询!$G$4,商品出入库表!E:E,库存查询!$F$6))</f>
        <v/>
      </c>
      <c r="G99" s="19" t="str">
        <f ca="1">IF(D99="","",SUMIFS(商品出入库表!G:G,商品出入库表!C:C,库存查询!D99,商品出入库表!H:H,库存查询!$E$4,商品出入库表!I:I,库存查询!$G$4,商品出入库表!E:E,库存查询!$G$6))</f>
        <v/>
      </c>
      <c r="H99" s="50" t="str">
        <f t="shared" ca="1" si="3"/>
        <v/>
      </c>
      <c r="I99" s="21"/>
      <c r="K99" s="49" t="str">
        <f t="array" ref="K99">IFERROR(INDEX(商品资料表!$C$1:$K$36,SMALL(IF(商品资料表!$C$1:$C$36=库存查询!$L$4,ROW(商品资料表!$C$1:$C$36)),ROW(93:93)),COLUMN(A:A)),"")</f>
        <v/>
      </c>
      <c r="L99" s="22" t="str">
        <f t="array" ref="L99">IFERROR(INDEX(商品资料表!$C$1:$K$36,SMALL(IF(商品资料表!$C$1:$C$36=库存查询!$L$4,ROW(商品资料表!$C$1:$C$36)),ROW(93:93)),COLUMN(B:B)),"")</f>
        <v/>
      </c>
      <c r="M99" s="23" t="str">
        <f t="array" ref="M99">IFERROR(INDEX(商品资料表!$C$1:$K$36,SMALL(IF(商品资料表!$C$1:$C$36=库存查询!$L$4,ROW(商品资料表!$C$1:$C$36)),ROW(93:93)),COLUMN(C:C)),"")</f>
        <v/>
      </c>
      <c r="N99" s="19" t="str">
        <f t="array" ref="N99">IFERROR(INDEX(商品资料表!$C$1:$K$36,SMALL(IF(商品资料表!$C$1:$C$36=库存查询!$L$4,ROW(商品资料表!$C$1:$C$36)),ROW(93:93)),COLUMN(D:D)),"")</f>
        <v/>
      </c>
      <c r="O99" s="23" t="str">
        <f t="array" ref="O99">IFERROR(INDEX(商品资料表!$C$1:$K$36,SMALL(IF(商品资料表!$C$1:$C$36=库存查询!$L$4,ROW(商品资料表!$C$1:$C$36)),ROW(93:93)),COLUMN(E:E)),"")</f>
        <v/>
      </c>
      <c r="P99" s="19" t="str">
        <f t="array" ref="P99">IFERROR(INDEX(商品资料表!$C$1:$K$36,SMALL(IF(商品资料表!$C$1:$C$36=库存查询!$L$4,ROW(商品资料表!$C$1:$C$36)),ROW(93:93)),COLUMN(F:F)),"")</f>
        <v/>
      </c>
      <c r="Q99" s="19" t="str">
        <f t="array" ref="Q99">IFERROR(INDEX(商品资料表!$C$1:$K$36,SMALL(IF(商品资料表!$C$1:$C$36=库存查询!$L$4,ROW(商品资料表!$C$1:$C$36)),ROW(93:93)),COLUMN(G:G)),"")</f>
        <v/>
      </c>
      <c r="R99" s="19" t="str">
        <f t="array" ref="R99">IFERROR(INDEX(商品资料表!$C$1:$K$36,SMALL(IF(商品资料表!$C$1:$C$36=库存查询!$L$4,ROW(商品资料表!$C$1:$C$36)),ROW(93:93)),COLUMN(H:H)),"")</f>
        <v/>
      </c>
      <c r="S99" s="50" t="str">
        <f t="array" ref="S99">IFERROR(INDEX(商品资料表!$C$1:$K$36,SMALL(IF(商品资料表!$C$1:$C$36=库存查询!$L$4,ROW(商品资料表!$C$1:$C$36)),ROW(93:93)),COLUMN(I:I)),"")</f>
        <v/>
      </c>
    </row>
    <row r="100" spans="3:19" x14ac:dyDescent="0.2">
      <c r="C100" s="20"/>
      <c r="D100" s="49" t="str">
        <f t="array" aca="1" ref="D10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94)))&amp;"","")</f>
        <v/>
      </c>
      <c r="E100" s="19" t="str">
        <f ca="1">IF(D100="","",IFERROR(SUMIFS(商品出入库表!G:G,商品出入库表!C:C,库存查询!D100,商品出入库表!E:E,库存查询!$F$6,商品出入库表!J:J,"&lt;"&amp;(库存查询!$E$4&amp;TEXT(库存查询!$G$4,"00"))*1)-SUMIFS(商品出入库表!G:G,商品出入库表!C:C,库存查询!D100,商品出入库表!E:E,库存查询!$G$6,商品出入库表!J:J,"&lt;"&amp;(库存查询!$E$4&amp;TEXT(库存查询!$G$4,"00"))*1),""))</f>
        <v/>
      </c>
      <c r="F100" s="19" t="str">
        <f ca="1">IF(D100="","",SUMIFS(商品出入库表!G:G,商品出入库表!C:C,库存查询!D100,商品出入库表!H:H,库存查询!$E$4,商品出入库表!I:I,库存查询!$G$4,商品出入库表!E:E,库存查询!$F$6))</f>
        <v/>
      </c>
      <c r="G100" s="19" t="str">
        <f ca="1">IF(D100="","",SUMIFS(商品出入库表!G:G,商品出入库表!C:C,库存查询!D100,商品出入库表!H:H,库存查询!$E$4,商品出入库表!I:I,库存查询!$G$4,商品出入库表!E:E,库存查询!$G$6))</f>
        <v/>
      </c>
      <c r="H100" s="50" t="str">
        <f t="shared" ca="1" si="3"/>
        <v/>
      </c>
      <c r="I100" s="21"/>
      <c r="K100" s="49" t="str">
        <f t="array" ref="K100">IFERROR(INDEX(商品资料表!$C$1:$K$36,SMALL(IF(商品资料表!$C$1:$C$36=库存查询!$L$4,ROW(商品资料表!$C$1:$C$36)),ROW(94:94)),COLUMN(A:A)),"")</f>
        <v/>
      </c>
      <c r="L100" s="22" t="str">
        <f t="array" ref="L100">IFERROR(INDEX(商品资料表!$C$1:$K$36,SMALL(IF(商品资料表!$C$1:$C$36=库存查询!$L$4,ROW(商品资料表!$C$1:$C$36)),ROW(94:94)),COLUMN(B:B)),"")</f>
        <v/>
      </c>
      <c r="M100" s="23" t="str">
        <f t="array" ref="M100">IFERROR(INDEX(商品资料表!$C$1:$K$36,SMALL(IF(商品资料表!$C$1:$C$36=库存查询!$L$4,ROW(商品资料表!$C$1:$C$36)),ROW(94:94)),COLUMN(C:C)),"")</f>
        <v/>
      </c>
      <c r="N100" s="19" t="str">
        <f t="array" ref="N100">IFERROR(INDEX(商品资料表!$C$1:$K$36,SMALL(IF(商品资料表!$C$1:$C$36=库存查询!$L$4,ROW(商品资料表!$C$1:$C$36)),ROW(94:94)),COLUMN(D:D)),"")</f>
        <v/>
      </c>
      <c r="O100" s="23" t="str">
        <f t="array" ref="O100">IFERROR(INDEX(商品资料表!$C$1:$K$36,SMALL(IF(商品资料表!$C$1:$C$36=库存查询!$L$4,ROW(商品资料表!$C$1:$C$36)),ROW(94:94)),COLUMN(E:E)),"")</f>
        <v/>
      </c>
      <c r="P100" s="19" t="str">
        <f t="array" ref="P100">IFERROR(INDEX(商品资料表!$C$1:$K$36,SMALL(IF(商品资料表!$C$1:$C$36=库存查询!$L$4,ROW(商品资料表!$C$1:$C$36)),ROW(94:94)),COLUMN(F:F)),"")</f>
        <v/>
      </c>
      <c r="Q100" s="19" t="str">
        <f t="array" ref="Q100">IFERROR(INDEX(商品资料表!$C$1:$K$36,SMALL(IF(商品资料表!$C$1:$C$36=库存查询!$L$4,ROW(商品资料表!$C$1:$C$36)),ROW(94:94)),COLUMN(G:G)),"")</f>
        <v/>
      </c>
      <c r="R100" s="19" t="str">
        <f t="array" ref="R100">IFERROR(INDEX(商品资料表!$C$1:$K$36,SMALL(IF(商品资料表!$C$1:$C$36=库存查询!$L$4,ROW(商品资料表!$C$1:$C$36)),ROW(94:94)),COLUMN(H:H)),"")</f>
        <v/>
      </c>
      <c r="S100" s="50" t="str">
        <f t="array" ref="S100">IFERROR(INDEX(商品资料表!$C$1:$K$36,SMALL(IF(商品资料表!$C$1:$C$36=库存查询!$L$4,ROW(商品资料表!$C$1:$C$36)),ROW(94:94)),COLUMN(I:I)),"")</f>
        <v/>
      </c>
    </row>
    <row r="101" spans="3:19" x14ac:dyDescent="0.2">
      <c r="C101" s="20"/>
      <c r="D101" s="49" t="str">
        <f t="array" aca="1" ref="D10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95)))&amp;"","")</f>
        <v/>
      </c>
      <c r="E101" s="19" t="str">
        <f ca="1">IF(D101="","",IFERROR(SUMIFS(商品出入库表!G:G,商品出入库表!C:C,库存查询!D101,商品出入库表!E:E,库存查询!$F$6,商品出入库表!J:J,"&lt;"&amp;(库存查询!$E$4&amp;TEXT(库存查询!$G$4,"00"))*1)-SUMIFS(商品出入库表!G:G,商品出入库表!C:C,库存查询!D101,商品出入库表!E:E,库存查询!$G$6,商品出入库表!J:J,"&lt;"&amp;(库存查询!$E$4&amp;TEXT(库存查询!$G$4,"00"))*1),""))</f>
        <v/>
      </c>
      <c r="F101" s="19" t="str">
        <f ca="1">IF(D101="","",SUMIFS(商品出入库表!G:G,商品出入库表!C:C,库存查询!D101,商品出入库表!H:H,库存查询!$E$4,商品出入库表!I:I,库存查询!$G$4,商品出入库表!E:E,库存查询!$F$6))</f>
        <v/>
      </c>
      <c r="G101" s="19" t="str">
        <f ca="1">IF(D101="","",SUMIFS(商品出入库表!G:G,商品出入库表!C:C,库存查询!D101,商品出入库表!H:H,库存查询!$E$4,商品出入库表!I:I,库存查询!$G$4,商品出入库表!E:E,库存查询!$G$6))</f>
        <v/>
      </c>
      <c r="H101" s="50" t="str">
        <f t="shared" ca="1" si="3"/>
        <v/>
      </c>
      <c r="I101" s="21"/>
      <c r="K101" s="49" t="str">
        <f t="array" ref="K101">IFERROR(INDEX(商品资料表!$C$1:$K$36,SMALL(IF(商品资料表!$C$1:$C$36=库存查询!$L$4,ROW(商品资料表!$C$1:$C$36)),ROW(95:95)),COLUMN(A:A)),"")</f>
        <v/>
      </c>
      <c r="L101" s="22" t="str">
        <f t="array" ref="L101">IFERROR(INDEX(商品资料表!$C$1:$K$36,SMALL(IF(商品资料表!$C$1:$C$36=库存查询!$L$4,ROW(商品资料表!$C$1:$C$36)),ROW(95:95)),COLUMN(B:B)),"")</f>
        <v/>
      </c>
      <c r="M101" s="23" t="str">
        <f t="array" ref="M101">IFERROR(INDEX(商品资料表!$C$1:$K$36,SMALL(IF(商品资料表!$C$1:$C$36=库存查询!$L$4,ROW(商品资料表!$C$1:$C$36)),ROW(95:95)),COLUMN(C:C)),"")</f>
        <v/>
      </c>
      <c r="N101" s="19" t="str">
        <f t="array" ref="N101">IFERROR(INDEX(商品资料表!$C$1:$K$36,SMALL(IF(商品资料表!$C$1:$C$36=库存查询!$L$4,ROW(商品资料表!$C$1:$C$36)),ROW(95:95)),COLUMN(D:D)),"")</f>
        <v/>
      </c>
      <c r="O101" s="23" t="str">
        <f t="array" ref="O101">IFERROR(INDEX(商品资料表!$C$1:$K$36,SMALL(IF(商品资料表!$C$1:$C$36=库存查询!$L$4,ROW(商品资料表!$C$1:$C$36)),ROW(95:95)),COLUMN(E:E)),"")</f>
        <v/>
      </c>
      <c r="P101" s="19" t="str">
        <f t="array" ref="P101">IFERROR(INDEX(商品资料表!$C$1:$K$36,SMALL(IF(商品资料表!$C$1:$C$36=库存查询!$L$4,ROW(商品资料表!$C$1:$C$36)),ROW(95:95)),COLUMN(F:F)),"")</f>
        <v/>
      </c>
      <c r="Q101" s="19" t="str">
        <f t="array" ref="Q101">IFERROR(INDEX(商品资料表!$C$1:$K$36,SMALL(IF(商品资料表!$C$1:$C$36=库存查询!$L$4,ROW(商品资料表!$C$1:$C$36)),ROW(95:95)),COLUMN(G:G)),"")</f>
        <v/>
      </c>
      <c r="R101" s="19" t="str">
        <f t="array" ref="R101">IFERROR(INDEX(商品资料表!$C$1:$K$36,SMALL(IF(商品资料表!$C$1:$C$36=库存查询!$L$4,ROW(商品资料表!$C$1:$C$36)),ROW(95:95)),COLUMN(H:H)),"")</f>
        <v/>
      </c>
      <c r="S101" s="50" t="str">
        <f t="array" ref="S101">IFERROR(INDEX(商品资料表!$C$1:$K$36,SMALL(IF(商品资料表!$C$1:$C$36=库存查询!$L$4,ROW(商品资料表!$C$1:$C$36)),ROW(95:95)),COLUMN(I:I)),"")</f>
        <v/>
      </c>
    </row>
    <row r="102" spans="3:19" x14ac:dyDescent="0.2">
      <c r="C102" s="20"/>
      <c r="D102" s="49" t="str">
        <f t="array" aca="1" ref="D10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96)))&amp;"","")</f>
        <v/>
      </c>
      <c r="E102" s="19" t="str">
        <f ca="1">IF(D102="","",IFERROR(SUMIFS(商品出入库表!G:G,商品出入库表!C:C,库存查询!D102,商品出入库表!E:E,库存查询!$F$6,商品出入库表!J:J,"&lt;"&amp;(库存查询!$E$4&amp;TEXT(库存查询!$G$4,"00"))*1)-SUMIFS(商品出入库表!G:G,商品出入库表!C:C,库存查询!D102,商品出入库表!E:E,库存查询!$G$6,商品出入库表!J:J,"&lt;"&amp;(库存查询!$E$4&amp;TEXT(库存查询!$G$4,"00"))*1),""))</f>
        <v/>
      </c>
      <c r="F102" s="19" t="str">
        <f ca="1">IF(D102="","",SUMIFS(商品出入库表!G:G,商品出入库表!C:C,库存查询!D102,商品出入库表!H:H,库存查询!$E$4,商品出入库表!I:I,库存查询!$G$4,商品出入库表!E:E,库存查询!$F$6))</f>
        <v/>
      </c>
      <c r="G102" s="19" t="str">
        <f ca="1">IF(D102="","",SUMIFS(商品出入库表!G:G,商品出入库表!C:C,库存查询!D102,商品出入库表!H:H,库存查询!$E$4,商品出入库表!I:I,库存查询!$G$4,商品出入库表!E:E,库存查询!$G$6))</f>
        <v/>
      </c>
      <c r="H102" s="50" t="str">
        <f t="shared" ca="1" si="3"/>
        <v/>
      </c>
      <c r="I102" s="21"/>
      <c r="K102" s="49" t="str">
        <f t="array" ref="K102">IFERROR(INDEX(商品资料表!$C$1:$K$36,SMALL(IF(商品资料表!$C$1:$C$36=库存查询!$L$4,ROW(商品资料表!$C$1:$C$36)),ROW(96:96)),COLUMN(A:A)),"")</f>
        <v/>
      </c>
      <c r="L102" s="22" t="str">
        <f t="array" ref="L102">IFERROR(INDEX(商品资料表!$C$1:$K$36,SMALL(IF(商品资料表!$C$1:$C$36=库存查询!$L$4,ROW(商品资料表!$C$1:$C$36)),ROW(96:96)),COLUMN(B:B)),"")</f>
        <v/>
      </c>
      <c r="M102" s="23" t="str">
        <f t="array" ref="M102">IFERROR(INDEX(商品资料表!$C$1:$K$36,SMALL(IF(商品资料表!$C$1:$C$36=库存查询!$L$4,ROW(商品资料表!$C$1:$C$36)),ROW(96:96)),COLUMN(C:C)),"")</f>
        <v/>
      </c>
      <c r="N102" s="19" t="str">
        <f t="array" ref="N102">IFERROR(INDEX(商品资料表!$C$1:$K$36,SMALL(IF(商品资料表!$C$1:$C$36=库存查询!$L$4,ROW(商品资料表!$C$1:$C$36)),ROW(96:96)),COLUMN(D:D)),"")</f>
        <v/>
      </c>
      <c r="O102" s="23" t="str">
        <f t="array" ref="O102">IFERROR(INDEX(商品资料表!$C$1:$K$36,SMALL(IF(商品资料表!$C$1:$C$36=库存查询!$L$4,ROW(商品资料表!$C$1:$C$36)),ROW(96:96)),COLUMN(E:E)),"")</f>
        <v/>
      </c>
      <c r="P102" s="19" t="str">
        <f t="array" ref="P102">IFERROR(INDEX(商品资料表!$C$1:$K$36,SMALL(IF(商品资料表!$C$1:$C$36=库存查询!$L$4,ROW(商品资料表!$C$1:$C$36)),ROW(96:96)),COLUMN(F:F)),"")</f>
        <v/>
      </c>
      <c r="Q102" s="19" t="str">
        <f t="array" ref="Q102">IFERROR(INDEX(商品资料表!$C$1:$K$36,SMALL(IF(商品资料表!$C$1:$C$36=库存查询!$L$4,ROW(商品资料表!$C$1:$C$36)),ROW(96:96)),COLUMN(G:G)),"")</f>
        <v/>
      </c>
      <c r="R102" s="19" t="str">
        <f t="array" ref="R102">IFERROR(INDEX(商品资料表!$C$1:$K$36,SMALL(IF(商品资料表!$C$1:$C$36=库存查询!$L$4,ROW(商品资料表!$C$1:$C$36)),ROW(96:96)),COLUMN(H:H)),"")</f>
        <v/>
      </c>
      <c r="S102" s="50" t="str">
        <f t="array" ref="S102">IFERROR(INDEX(商品资料表!$C$1:$K$36,SMALL(IF(商品资料表!$C$1:$C$36=库存查询!$L$4,ROW(商品资料表!$C$1:$C$36)),ROW(96:96)),COLUMN(I:I)),"")</f>
        <v/>
      </c>
    </row>
    <row r="103" spans="3:19" x14ac:dyDescent="0.2">
      <c r="C103" s="20"/>
      <c r="D103" s="49" t="str">
        <f t="array" aca="1" ref="D10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97)))&amp;"","")</f>
        <v/>
      </c>
      <c r="E103" s="19" t="str">
        <f ca="1">IF(D103="","",IFERROR(SUMIFS(商品出入库表!G:G,商品出入库表!C:C,库存查询!D103,商品出入库表!E:E,库存查询!$F$6,商品出入库表!J:J,"&lt;"&amp;(库存查询!$E$4&amp;TEXT(库存查询!$G$4,"00"))*1)-SUMIFS(商品出入库表!G:G,商品出入库表!C:C,库存查询!D103,商品出入库表!E:E,库存查询!$G$6,商品出入库表!J:J,"&lt;"&amp;(库存查询!$E$4&amp;TEXT(库存查询!$G$4,"00"))*1),""))</f>
        <v/>
      </c>
      <c r="F103" s="19" t="str">
        <f ca="1">IF(D103="","",SUMIFS(商品出入库表!G:G,商品出入库表!C:C,库存查询!D103,商品出入库表!H:H,库存查询!$E$4,商品出入库表!I:I,库存查询!$G$4,商品出入库表!E:E,库存查询!$F$6))</f>
        <v/>
      </c>
      <c r="G103" s="19" t="str">
        <f ca="1">IF(D103="","",SUMIFS(商品出入库表!G:G,商品出入库表!C:C,库存查询!D103,商品出入库表!H:H,库存查询!$E$4,商品出入库表!I:I,库存查询!$G$4,商品出入库表!E:E,库存查询!$G$6))</f>
        <v/>
      </c>
      <c r="H103" s="50" t="str">
        <f t="shared" ca="1" si="3"/>
        <v/>
      </c>
      <c r="I103" s="21"/>
      <c r="K103" s="49" t="str">
        <f t="array" ref="K103">IFERROR(INDEX(商品资料表!$C$1:$K$36,SMALL(IF(商品资料表!$C$1:$C$36=库存查询!$L$4,ROW(商品资料表!$C$1:$C$36)),ROW(97:97)),COLUMN(A:A)),"")</f>
        <v/>
      </c>
      <c r="L103" s="22" t="str">
        <f t="array" ref="L103">IFERROR(INDEX(商品资料表!$C$1:$K$36,SMALL(IF(商品资料表!$C$1:$C$36=库存查询!$L$4,ROW(商品资料表!$C$1:$C$36)),ROW(97:97)),COLUMN(B:B)),"")</f>
        <v/>
      </c>
      <c r="M103" s="23" t="str">
        <f t="array" ref="M103">IFERROR(INDEX(商品资料表!$C$1:$K$36,SMALL(IF(商品资料表!$C$1:$C$36=库存查询!$L$4,ROW(商品资料表!$C$1:$C$36)),ROW(97:97)),COLUMN(C:C)),"")</f>
        <v/>
      </c>
      <c r="N103" s="19" t="str">
        <f t="array" ref="N103">IFERROR(INDEX(商品资料表!$C$1:$K$36,SMALL(IF(商品资料表!$C$1:$C$36=库存查询!$L$4,ROW(商品资料表!$C$1:$C$36)),ROW(97:97)),COLUMN(D:D)),"")</f>
        <v/>
      </c>
      <c r="O103" s="23" t="str">
        <f t="array" ref="O103">IFERROR(INDEX(商品资料表!$C$1:$K$36,SMALL(IF(商品资料表!$C$1:$C$36=库存查询!$L$4,ROW(商品资料表!$C$1:$C$36)),ROW(97:97)),COLUMN(E:E)),"")</f>
        <v/>
      </c>
      <c r="P103" s="19" t="str">
        <f t="array" ref="P103">IFERROR(INDEX(商品资料表!$C$1:$K$36,SMALL(IF(商品资料表!$C$1:$C$36=库存查询!$L$4,ROW(商品资料表!$C$1:$C$36)),ROW(97:97)),COLUMN(F:F)),"")</f>
        <v/>
      </c>
      <c r="Q103" s="19" t="str">
        <f t="array" ref="Q103">IFERROR(INDEX(商品资料表!$C$1:$K$36,SMALL(IF(商品资料表!$C$1:$C$36=库存查询!$L$4,ROW(商品资料表!$C$1:$C$36)),ROW(97:97)),COLUMN(G:G)),"")</f>
        <v/>
      </c>
      <c r="R103" s="19" t="str">
        <f t="array" ref="R103">IFERROR(INDEX(商品资料表!$C$1:$K$36,SMALL(IF(商品资料表!$C$1:$C$36=库存查询!$L$4,ROW(商品资料表!$C$1:$C$36)),ROW(97:97)),COLUMN(H:H)),"")</f>
        <v/>
      </c>
      <c r="S103" s="50" t="str">
        <f t="array" ref="S103">IFERROR(INDEX(商品资料表!$C$1:$K$36,SMALL(IF(商品资料表!$C$1:$C$36=库存查询!$L$4,ROW(商品资料表!$C$1:$C$36)),ROW(97:97)),COLUMN(I:I)),"")</f>
        <v/>
      </c>
    </row>
    <row r="104" spans="3:19" x14ac:dyDescent="0.2">
      <c r="C104" s="20"/>
      <c r="D104" s="49" t="str">
        <f t="array" aca="1" ref="D10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98)))&amp;"","")</f>
        <v/>
      </c>
      <c r="E104" s="19" t="str">
        <f ca="1">IF(D104="","",IFERROR(SUMIFS(商品出入库表!G:G,商品出入库表!C:C,库存查询!D104,商品出入库表!E:E,库存查询!$F$6,商品出入库表!J:J,"&lt;"&amp;(库存查询!$E$4&amp;TEXT(库存查询!$G$4,"00"))*1)-SUMIFS(商品出入库表!G:G,商品出入库表!C:C,库存查询!D104,商品出入库表!E:E,库存查询!$G$6,商品出入库表!J:J,"&lt;"&amp;(库存查询!$E$4&amp;TEXT(库存查询!$G$4,"00"))*1),""))</f>
        <v/>
      </c>
      <c r="F104" s="19" t="str">
        <f ca="1">IF(D104="","",SUMIFS(商品出入库表!G:G,商品出入库表!C:C,库存查询!D104,商品出入库表!H:H,库存查询!$E$4,商品出入库表!I:I,库存查询!$G$4,商品出入库表!E:E,库存查询!$F$6))</f>
        <v/>
      </c>
      <c r="G104" s="19" t="str">
        <f ca="1">IF(D104="","",SUMIFS(商品出入库表!G:G,商品出入库表!C:C,库存查询!D104,商品出入库表!H:H,库存查询!$E$4,商品出入库表!I:I,库存查询!$G$4,商品出入库表!E:E,库存查询!$G$6))</f>
        <v/>
      </c>
      <c r="H104" s="50" t="str">
        <f t="shared" ca="1" si="3"/>
        <v/>
      </c>
      <c r="I104" s="21"/>
      <c r="K104" s="49" t="str">
        <f t="array" ref="K104">IFERROR(INDEX(商品资料表!$C$1:$K$36,SMALL(IF(商品资料表!$C$1:$C$36=库存查询!$L$4,ROW(商品资料表!$C$1:$C$36)),ROW(98:98)),COLUMN(A:A)),"")</f>
        <v/>
      </c>
      <c r="L104" s="22" t="str">
        <f t="array" ref="L104">IFERROR(INDEX(商品资料表!$C$1:$K$36,SMALL(IF(商品资料表!$C$1:$C$36=库存查询!$L$4,ROW(商品资料表!$C$1:$C$36)),ROW(98:98)),COLUMN(B:B)),"")</f>
        <v/>
      </c>
      <c r="M104" s="23" t="str">
        <f t="array" ref="M104">IFERROR(INDEX(商品资料表!$C$1:$K$36,SMALL(IF(商品资料表!$C$1:$C$36=库存查询!$L$4,ROW(商品资料表!$C$1:$C$36)),ROW(98:98)),COLUMN(C:C)),"")</f>
        <v/>
      </c>
      <c r="N104" s="19" t="str">
        <f t="array" ref="N104">IFERROR(INDEX(商品资料表!$C$1:$K$36,SMALL(IF(商品资料表!$C$1:$C$36=库存查询!$L$4,ROW(商品资料表!$C$1:$C$36)),ROW(98:98)),COLUMN(D:D)),"")</f>
        <v/>
      </c>
      <c r="O104" s="23" t="str">
        <f t="array" ref="O104">IFERROR(INDEX(商品资料表!$C$1:$K$36,SMALL(IF(商品资料表!$C$1:$C$36=库存查询!$L$4,ROW(商品资料表!$C$1:$C$36)),ROW(98:98)),COLUMN(E:E)),"")</f>
        <v/>
      </c>
      <c r="P104" s="19" t="str">
        <f t="array" ref="P104">IFERROR(INDEX(商品资料表!$C$1:$K$36,SMALL(IF(商品资料表!$C$1:$C$36=库存查询!$L$4,ROW(商品资料表!$C$1:$C$36)),ROW(98:98)),COLUMN(F:F)),"")</f>
        <v/>
      </c>
      <c r="Q104" s="19" t="str">
        <f t="array" ref="Q104">IFERROR(INDEX(商品资料表!$C$1:$K$36,SMALL(IF(商品资料表!$C$1:$C$36=库存查询!$L$4,ROW(商品资料表!$C$1:$C$36)),ROW(98:98)),COLUMN(G:G)),"")</f>
        <v/>
      </c>
      <c r="R104" s="19" t="str">
        <f t="array" ref="R104">IFERROR(INDEX(商品资料表!$C$1:$K$36,SMALL(IF(商品资料表!$C$1:$C$36=库存查询!$L$4,ROW(商品资料表!$C$1:$C$36)),ROW(98:98)),COLUMN(H:H)),"")</f>
        <v/>
      </c>
      <c r="S104" s="50" t="str">
        <f t="array" ref="S104">IFERROR(INDEX(商品资料表!$C$1:$K$36,SMALL(IF(商品资料表!$C$1:$C$36=库存查询!$L$4,ROW(商品资料表!$C$1:$C$36)),ROW(98:98)),COLUMN(I:I)),"")</f>
        <v/>
      </c>
    </row>
    <row r="105" spans="3:19" x14ac:dyDescent="0.2">
      <c r="C105" s="20"/>
      <c r="D105" s="49" t="str">
        <f t="array" aca="1" ref="D10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99)))&amp;"","")</f>
        <v/>
      </c>
      <c r="E105" s="19" t="str">
        <f ca="1">IF(D105="","",IFERROR(SUMIFS(商品出入库表!G:G,商品出入库表!C:C,库存查询!D105,商品出入库表!E:E,库存查询!$F$6,商品出入库表!J:J,"&lt;"&amp;(库存查询!$E$4&amp;TEXT(库存查询!$G$4,"00"))*1)-SUMIFS(商品出入库表!G:G,商品出入库表!C:C,库存查询!D105,商品出入库表!E:E,库存查询!$G$6,商品出入库表!J:J,"&lt;"&amp;(库存查询!$E$4&amp;TEXT(库存查询!$G$4,"00"))*1),""))</f>
        <v/>
      </c>
      <c r="F105" s="19" t="str">
        <f ca="1">IF(D105="","",SUMIFS(商品出入库表!G:G,商品出入库表!C:C,库存查询!D105,商品出入库表!H:H,库存查询!$E$4,商品出入库表!I:I,库存查询!$G$4,商品出入库表!E:E,库存查询!$F$6))</f>
        <v/>
      </c>
      <c r="G105" s="19" t="str">
        <f ca="1">IF(D105="","",SUMIFS(商品出入库表!G:G,商品出入库表!C:C,库存查询!D105,商品出入库表!H:H,库存查询!$E$4,商品出入库表!I:I,库存查询!$G$4,商品出入库表!E:E,库存查询!$G$6))</f>
        <v/>
      </c>
      <c r="H105" s="50" t="str">
        <f t="shared" ca="1" si="3"/>
        <v/>
      </c>
      <c r="I105" s="21"/>
      <c r="K105" s="49" t="str">
        <f t="array" ref="K105">IFERROR(INDEX(商品资料表!$C$1:$K$36,SMALL(IF(商品资料表!$C$1:$C$36=库存查询!$L$4,ROW(商品资料表!$C$1:$C$36)),ROW(99:99)),COLUMN(A:A)),"")</f>
        <v/>
      </c>
      <c r="L105" s="22" t="str">
        <f t="array" ref="L105">IFERROR(INDEX(商品资料表!$C$1:$K$36,SMALL(IF(商品资料表!$C$1:$C$36=库存查询!$L$4,ROW(商品资料表!$C$1:$C$36)),ROW(99:99)),COLUMN(B:B)),"")</f>
        <v/>
      </c>
      <c r="M105" s="23" t="str">
        <f t="array" ref="M105">IFERROR(INDEX(商品资料表!$C$1:$K$36,SMALL(IF(商品资料表!$C$1:$C$36=库存查询!$L$4,ROW(商品资料表!$C$1:$C$36)),ROW(99:99)),COLUMN(C:C)),"")</f>
        <v/>
      </c>
      <c r="N105" s="19" t="str">
        <f t="array" ref="N105">IFERROR(INDEX(商品资料表!$C$1:$K$36,SMALL(IF(商品资料表!$C$1:$C$36=库存查询!$L$4,ROW(商品资料表!$C$1:$C$36)),ROW(99:99)),COLUMN(D:D)),"")</f>
        <v/>
      </c>
      <c r="O105" s="23" t="str">
        <f t="array" ref="O105">IFERROR(INDEX(商品资料表!$C$1:$K$36,SMALL(IF(商品资料表!$C$1:$C$36=库存查询!$L$4,ROW(商品资料表!$C$1:$C$36)),ROW(99:99)),COLUMN(E:E)),"")</f>
        <v/>
      </c>
      <c r="P105" s="19" t="str">
        <f t="array" ref="P105">IFERROR(INDEX(商品资料表!$C$1:$K$36,SMALL(IF(商品资料表!$C$1:$C$36=库存查询!$L$4,ROW(商品资料表!$C$1:$C$36)),ROW(99:99)),COLUMN(F:F)),"")</f>
        <v/>
      </c>
      <c r="Q105" s="19" t="str">
        <f t="array" ref="Q105">IFERROR(INDEX(商品资料表!$C$1:$K$36,SMALL(IF(商品资料表!$C$1:$C$36=库存查询!$L$4,ROW(商品资料表!$C$1:$C$36)),ROW(99:99)),COLUMN(G:G)),"")</f>
        <v/>
      </c>
      <c r="R105" s="19" t="str">
        <f t="array" ref="R105">IFERROR(INDEX(商品资料表!$C$1:$K$36,SMALL(IF(商品资料表!$C$1:$C$36=库存查询!$L$4,ROW(商品资料表!$C$1:$C$36)),ROW(99:99)),COLUMN(H:H)),"")</f>
        <v/>
      </c>
      <c r="S105" s="50" t="str">
        <f t="array" ref="S105">IFERROR(INDEX(商品资料表!$C$1:$K$36,SMALL(IF(商品资料表!$C$1:$C$36=库存查询!$L$4,ROW(商品资料表!$C$1:$C$36)),ROW(99:99)),COLUMN(I:I)),"")</f>
        <v/>
      </c>
    </row>
    <row r="106" spans="3:19" x14ac:dyDescent="0.2">
      <c r="C106" s="20"/>
      <c r="D106" s="49" t="str">
        <f t="array" aca="1" ref="D10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100)))&amp;"","")</f>
        <v/>
      </c>
      <c r="E106" s="19" t="str">
        <f ca="1">IF(D106="","",IFERROR(SUMIFS(商品出入库表!G:G,商品出入库表!C:C,库存查询!D106,商品出入库表!E:E,库存查询!$F$6,商品出入库表!J:J,"&lt;"&amp;(库存查询!$E$4&amp;TEXT(库存查询!$G$4,"00"))*1)-SUMIFS(商品出入库表!G:G,商品出入库表!C:C,库存查询!D106,商品出入库表!E:E,库存查询!$G$6,商品出入库表!J:J,"&lt;"&amp;(库存查询!$E$4&amp;TEXT(库存查询!$G$4,"00"))*1),""))</f>
        <v/>
      </c>
      <c r="F106" s="19" t="str">
        <f ca="1">IF(D106="","",SUMIFS(商品出入库表!G:G,商品出入库表!C:C,库存查询!D106,商品出入库表!H:H,库存查询!$E$4,商品出入库表!I:I,库存查询!$G$4,商品出入库表!E:E,库存查询!$F$6))</f>
        <v/>
      </c>
      <c r="G106" s="19" t="str">
        <f ca="1">IF(D106="","",SUMIFS(商品出入库表!G:G,商品出入库表!C:C,库存查询!D106,商品出入库表!H:H,库存查询!$E$4,商品出入库表!I:I,库存查询!$G$4,商品出入库表!E:E,库存查询!$G$6))</f>
        <v/>
      </c>
      <c r="H106" s="50" t="str">
        <f t="shared" ca="1" si="3"/>
        <v/>
      </c>
      <c r="I106" s="21"/>
      <c r="K106" s="49" t="str">
        <f t="array" ref="K106">IFERROR(INDEX(商品资料表!$C$1:$K$36,SMALL(IF(商品资料表!$C$1:$C$36=库存查询!$L$4,ROW(商品资料表!$C$1:$C$36)),ROW(100:100)),COLUMN(A:A)),"")</f>
        <v/>
      </c>
      <c r="L106" s="22" t="str">
        <f t="array" ref="L106">IFERROR(INDEX(商品资料表!$C$1:$K$36,SMALL(IF(商品资料表!$C$1:$C$36=库存查询!$L$4,ROW(商品资料表!$C$1:$C$36)),ROW(100:100)),COLUMN(B:B)),"")</f>
        <v/>
      </c>
      <c r="M106" s="23" t="str">
        <f t="array" ref="M106">IFERROR(INDEX(商品资料表!$C$1:$K$36,SMALL(IF(商品资料表!$C$1:$C$36=库存查询!$L$4,ROW(商品资料表!$C$1:$C$36)),ROW(100:100)),COLUMN(C:C)),"")</f>
        <v/>
      </c>
      <c r="N106" s="19" t="str">
        <f t="array" ref="N106">IFERROR(INDEX(商品资料表!$C$1:$K$36,SMALL(IF(商品资料表!$C$1:$C$36=库存查询!$L$4,ROW(商品资料表!$C$1:$C$36)),ROW(100:100)),COLUMN(D:D)),"")</f>
        <v/>
      </c>
      <c r="O106" s="23" t="str">
        <f t="array" ref="O106">IFERROR(INDEX(商品资料表!$C$1:$K$36,SMALL(IF(商品资料表!$C$1:$C$36=库存查询!$L$4,ROW(商品资料表!$C$1:$C$36)),ROW(100:100)),COLUMN(E:E)),"")</f>
        <v/>
      </c>
      <c r="P106" s="19" t="str">
        <f t="array" ref="P106">IFERROR(INDEX(商品资料表!$C$1:$K$36,SMALL(IF(商品资料表!$C$1:$C$36=库存查询!$L$4,ROW(商品资料表!$C$1:$C$36)),ROW(100:100)),COLUMN(F:F)),"")</f>
        <v/>
      </c>
      <c r="Q106" s="19" t="str">
        <f t="array" ref="Q106">IFERROR(INDEX(商品资料表!$C$1:$K$36,SMALL(IF(商品资料表!$C$1:$C$36=库存查询!$L$4,ROW(商品资料表!$C$1:$C$36)),ROW(100:100)),COLUMN(G:G)),"")</f>
        <v/>
      </c>
      <c r="R106" s="19" t="str">
        <f t="array" ref="R106">IFERROR(INDEX(商品资料表!$C$1:$K$36,SMALL(IF(商品资料表!$C$1:$C$36=库存查询!$L$4,ROW(商品资料表!$C$1:$C$36)),ROW(100:100)),COLUMN(H:H)),"")</f>
        <v/>
      </c>
      <c r="S106" s="50" t="str">
        <f t="array" ref="S106">IFERROR(INDEX(商品资料表!$C$1:$K$36,SMALL(IF(商品资料表!$C$1:$C$36=库存查询!$L$4,ROW(商品资料表!$C$1:$C$36)),ROW(100:100)),COLUMN(I:I)),"")</f>
        <v/>
      </c>
    </row>
    <row r="107" spans="3:19" x14ac:dyDescent="0.2">
      <c r="C107" s="20"/>
      <c r="D107" s="49" t="str">
        <f t="array" aca="1" ref="D10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101)))&amp;"","")</f>
        <v/>
      </c>
      <c r="E107" s="19" t="str">
        <f ca="1">IF(D107="","",IFERROR(SUMIFS(商品出入库表!G:G,商品出入库表!C:C,库存查询!D107,商品出入库表!E:E,库存查询!$F$6,商品出入库表!J:J,"&lt;"&amp;(库存查询!$E$4&amp;TEXT(库存查询!$G$4,"00"))*1)-SUMIFS(商品出入库表!G:G,商品出入库表!C:C,库存查询!D107,商品出入库表!E:E,库存查询!$G$6,商品出入库表!J:J,"&lt;"&amp;(库存查询!$E$4&amp;TEXT(库存查询!$G$4,"00"))*1),""))</f>
        <v/>
      </c>
      <c r="F107" s="19" t="str">
        <f ca="1">IF(D107="","",SUMIFS(商品出入库表!G:G,商品出入库表!C:C,库存查询!D107,商品出入库表!H:H,库存查询!$E$4,商品出入库表!I:I,库存查询!$G$4,商品出入库表!E:E,库存查询!$F$6))</f>
        <v/>
      </c>
      <c r="G107" s="19" t="str">
        <f ca="1">IF(D107="","",SUMIFS(商品出入库表!G:G,商品出入库表!C:C,库存查询!D107,商品出入库表!H:H,库存查询!$E$4,商品出入库表!I:I,库存查询!$G$4,商品出入库表!E:E,库存查询!$G$6))</f>
        <v/>
      </c>
      <c r="H107" s="50" t="str">
        <f t="shared" ca="1" si="3"/>
        <v/>
      </c>
      <c r="I107" s="21"/>
      <c r="K107" s="49" t="str">
        <f t="array" ref="K107">IFERROR(INDEX(商品资料表!$C$1:$K$36,SMALL(IF(商品资料表!$C$1:$C$36=库存查询!$L$4,ROW(商品资料表!$C$1:$C$36)),ROW(101:101)),COLUMN(A:A)),"")</f>
        <v/>
      </c>
      <c r="L107" s="22" t="str">
        <f t="array" ref="L107">IFERROR(INDEX(商品资料表!$C$1:$K$36,SMALL(IF(商品资料表!$C$1:$C$36=库存查询!$L$4,ROW(商品资料表!$C$1:$C$36)),ROW(101:101)),COLUMN(B:B)),"")</f>
        <v/>
      </c>
      <c r="M107" s="23" t="str">
        <f t="array" ref="M107">IFERROR(INDEX(商品资料表!$C$1:$K$36,SMALL(IF(商品资料表!$C$1:$C$36=库存查询!$L$4,ROW(商品资料表!$C$1:$C$36)),ROW(101:101)),COLUMN(C:C)),"")</f>
        <v/>
      </c>
      <c r="N107" s="19" t="str">
        <f t="array" ref="N107">IFERROR(INDEX(商品资料表!$C$1:$K$36,SMALL(IF(商品资料表!$C$1:$C$36=库存查询!$L$4,ROW(商品资料表!$C$1:$C$36)),ROW(101:101)),COLUMN(D:D)),"")</f>
        <v/>
      </c>
      <c r="O107" s="23" t="str">
        <f t="array" ref="O107">IFERROR(INDEX(商品资料表!$C$1:$K$36,SMALL(IF(商品资料表!$C$1:$C$36=库存查询!$L$4,ROW(商品资料表!$C$1:$C$36)),ROW(101:101)),COLUMN(E:E)),"")</f>
        <v/>
      </c>
      <c r="P107" s="19" t="str">
        <f t="array" ref="P107">IFERROR(INDEX(商品资料表!$C$1:$K$36,SMALL(IF(商品资料表!$C$1:$C$36=库存查询!$L$4,ROW(商品资料表!$C$1:$C$36)),ROW(101:101)),COLUMN(F:F)),"")</f>
        <v/>
      </c>
      <c r="Q107" s="19" t="str">
        <f t="array" ref="Q107">IFERROR(INDEX(商品资料表!$C$1:$K$36,SMALL(IF(商品资料表!$C$1:$C$36=库存查询!$L$4,ROW(商品资料表!$C$1:$C$36)),ROW(101:101)),COLUMN(G:G)),"")</f>
        <v/>
      </c>
      <c r="R107" s="19" t="str">
        <f t="array" ref="R107">IFERROR(INDEX(商品资料表!$C$1:$K$36,SMALL(IF(商品资料表!$C$1:$C$36=库存查询!$L$4,ROW(商品资料表!$C$1:$C$36)),ROW(101:101)),COLUMN(H:H)),"")</f>
        <v/>
      </c>
      <c r="S107" s="50" t="str">
        <f t="array" ref="S107">IFERROR(INDEX(商品资料表!$C$1:$K$36,SMALL(IF(商品资料表!$C$1:$C$36=库存查询!$L$4,ROW(商品资料表!$C$1:$C$36)),ROW(101:101)),COLUMN(I:I)),"")</f>
        <v/>
      </c>
    </row>
    <row r="108" spans="3:19" x14ac:dyDescent="0.2">
      <c r="C108" s="20"/>
      <c r="D108" s="49" t="str">
        <f t="array" aca="1" ref="D10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102)))&amp;"","")</f>
        <v/>
      </c>
      <c r="E108" s="19" t="str">
        <f ca="1">IF(D108="","",IFERROR(SUMIFS(商品出入库表!G:G,商品出入库表!C:C,库存查询!D108,商品出入库表!E:E,库存查询!$F$6,商品出入库表!J:J,"&lt;"&amp;(库存查询!$E$4&amp;TEXT(库存查询!$G$4,"00"))*1)-SUMIFS(商品出入库表!G:G,商品出入库表!C:C,库存查询!D108,商品出入库表!E:E,库存查询!$G$6,商品出入库表!J:J,"&lt;"&amp;(库存查询!$E$4&amp;TEXT(库存查询!$G$4,"00"))*1),""))</f>
        <v/>
      </c>
      <c r="F108" s="19" t="str">
        <f ca="1">IF(D108="","",SUMIFS(商品出入库表!G:G,商品出入库表!C:C,库存查询!D108,商品出入库表!H:H,库存查询!$E$4,商品出入库表!I:I,库存查询!$G$4,商品出入库表!E:E,库存查询!$F$6))</f>
        <v/>
      </c>
      <c r="G108" s="19" t="str">
        <f ca="1">IF(D108="","",SUMIFS(商品出入库表!G:G,商品出入库表!C:C,库存查询!D108,商品出入库表!H:H,库存查询!$E$4,商品出入库表!I:I,库存查询!$G$4,商品出入库表!E:E,库存查询!$G$6))</f>
        <v/>
      </c>
      <c r="H108" s="50" t="str">
        <f t="shared" ca="1" si="3"/>
        <v/>
      </c>
      <c r="I108" s="21"/>
      <c r="K108" s="49" t="str">
        <f t="array" ref="K108">IFERROR(INDEX(商品资料表!$C$1:$K$36,SMALL(IF(商品资料表!$C$1:$C$36=库存查询!$L$4,ROW(商品资料表!$C$1:$C$36)),ROW(102:102)),COLUMN(A:A)),"")</f>
        <v/>
      </c>
      <c r="L108" s="22" t="str">
        <f t="array" ref="L108">IFERROR(INDEX(商品资料表!$C$1:$K$36,SMALL(IF(商品资料表!$C$1:$C$36=库存查询!$L$4,ROW(商品资料表!$C$1:$C$36)),ROW(102:102)),COLUMN(B:B)),"")</f>
        <v/>
      </c>
      <c r="M108" s="23" t="str">
        <f t="array" ref="M108">IFERROR(INDEX(商品资料表!$C$1:$K$36,SMALL(IF(商品资料表!$C$1:$C$36=库存查询!$L$4,ROW(商品资料表!$C$1:$C$36)),ROW(102:102)),COLUMN(C:C)),"")</f>
        <v/>
      </c>
      <c r="N108" s="19" t="str">
        <f t="array" ref="N108">IFERROR(INDEX(商品资料表!$C$1:$K$36,SMALL(IF(商品资料表!$C$1:$C$36=库存查询!$L$4,ROW(商品资料表!$C$1:$C$36)),ROW(102:102)),COLUMN(D:D)),"")</f>
        <v/>
      </c>
      <c r="O108" s="23" t="str">
        <f t="array" ref="O108">IFERROR(INDEX(商品资料表!$C$1:$K$36,SMALL(IF(商品资料表!$C$1:$C$36=库存查询!$L$4,ROW(商品资料表!$C$1:$C$36)),ROW(102:102)),COLUMN(E:E)),"")</f>
        <v/>
      </c>
      <c r="P108" s="19" t="str">
        <f t="array" ref="P108">IFERROR(INDEX(商品资料表!$C$1:$K$36,SMALL(IF(商品资料表!$C$1:$C$36=库存查询!$L$4,ROW(商品资料表!$C$1:$C$36)),ROW(102:102)),COLUMN(F:F)),"")</f>
        <v/>
      </c>
      <c r="Q108" s="19" t="str">
        <f t="array" ref="Q108">IFERROR(INDEX(商品资料表!$C$1:$K$36,SMALL(IF(商品资料表!$C$1:$C$36=库存查询!$L$4,ROW(商品资料表!$C$1:$C$36)),ROW(102:102)),COLUMN(G:G)),"")</f>
        <v/>
      </c>
      <c r="R108" s="19" t="str">
        <f t="array" ref="R108">IFERROR(INDEX(商品资料表!$C$1:$K$36,SMALL(IF(商品资料表!$C$1:$C$36=库存查询!$L$4,ROW(商品资料表!$C$1:$C$36)),ROW(102:102)),COLUMN(H:H)),"")</f>
        <v/>
      </c>
      <c r="S108" s="50" t="str">
        <f t="array" ref="S108">IFERROR(INDEX(商品资料表!$C$1:$K$36,SMALL(IF(商品资料表!$C$1:$C$36=库存查询!$L$4,ROW(商品资料表!$C$1:$C$36)),ROW(102:102)),COLUMN(I:I)),"")</f>
        <v/>
      </c>
    </row>
    <row r="109" spans="3:19" x14ac:dyDescent="0.2">
      <c r="C109" s="20"/>
      <c r="D109" s="49" t="str">
        <f t="array" aca="1" ref="D10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103)))&amp;"","")</f>
        <v/>
      </c>
      <c r="E109" s="19" t="str">
        <f ca="1">IF(D109="","",IFERROR(SUMIFS(商品出入库表!G:G,商品出入库表!C:C,库存查询!D109,商品出入库表!E:E,库存查询!$F$6,商品出入库表!J:J,"&lt;"&amp;(库存查询!$E$4&amp;TEXT(库存查询!$G$4,"00"))*1)-SUMIFS(商品出入库表!G:G,商品出入库表!C:C,库存查询!D109,商品出入库表!E:E,库存查询!$G$6,商品出入库表!J:J,"&lt;"&amp;(库存查询!$E$4&amp;TEXT(库存查询!$G$4,"00"))*1),""))</f>
        <v/>
      </c>
      <c r="F109" s="19" t="str">
        <f ca="1">IF(D109="","",SUMIFS(商品出入库表!G:G,商品出入库表!C:C,库存查询!D109,商品出入库表!H:H,库存查询!$E$4,商品出入库表!I:I,库存查询!$G$4,商品出入库表!E:E,库存查询!$F$6))</f>
        <v/>
      </c>
      <c r="G109" s="19" t="str">
        <f ca="1">IF(D109="","",SUMIFS(商品出入库表!G:G,商品出入库表!C:C,库存查询!D109,商品出入库表!H:H,库存查询!$E$4,商品出入库表!I:I,库存查询!$G$4,商品出入库表!E:E,库存查询!$G$6))</f>
        <v/>
      </c>
      <c r="H109" s="50" t="str">
        <f t="shared" ca="1" si="3"/>
        <v/>
      </c>
      <c r="I109" s="21"/>
      <c r="K109" s="49" t="str">
        <f t="array" ref="K109">IFERROR(INDEX(商品资料表!$C$1:$K$36,SMALL(IF(商品资料表!$C$1:$C$36=库存查询!$L$4,ROW(商品资料表!$C$1:$C$36)),ROW(103:103)),COLUMN(A:A)),"")</f>
        <v/>
      </c>
      <c r="L109" s="22" t="str">
        <f t="array" ref="L109">IFERROR(INDEX(商品资料表!$C$1:$K$36,SMALL(IF(商品资料表!$C$1:$C$36=库存查询!$L$4,ROW(商品资料表!$C$1:$C$36)),ROW(103:103)),COLUMN(B:B)),"")</f>
        <v/>
      </c>
      <c r="M109" s="23" t="str">
        <f t="array" ref="M109">IFERROR(INDEX(商品资料表!$C$1:$K$36,SMALL(IF(商品资料表!$C$1:$C$36=库存查询!$L$4,ROW(商品资料表!$C$1:$C$36)),ROW(103:103)),COLUMN(C:C)),"")</f>
        <v/>
      </c>
      <c r="N109" s="19" t="str">
        <f t="array" ref="N109">IFERROR(INDEX(商品资料表!$C$1:$K$36,SMALL(IF(商品资料表!$C$1:$C$36=库存查询!$L$4,ROW(商品资料表!$C$1:$C$36)),ROW(103:103)),COLUMN(D:D)),"")</f>
        <v/>
      </c>
      <c r="O109" s="23" t="str">
        <f t="array" ref="O109">IFERROR(INDEX(商品资料表!$C$1:$K$36,SMALL(IF(商品资料表!$C$1:$C$36=库存查询!$L$4,ROW(商品资料表!$C$1:$C$36)),ROW(103:103)),COLUMN(E:E)),"")</f>
        <v/>
      </c>
      <c r="P109" s="19" t="str">
        <f t="array" ref="P109">IFERROR(INDEX(商品资料表!$C$1:$K$36,SMALL(IF(商品资料表!$C$1:$C$36=库存查询!$L$4,ROW(商品资料表!$C$1:$C$36)),ROW(103:103)),COLUMN(F:F)),"")</f>
        <v/>
      </c>
      <c r="Q109" s="19" t="str">
        <f t="array" ref="Q109">IFERROR(INDEX(商品资料表!$C$1:$K$36,SMALL(IF(商品资料表!$C$1:$C$36=库存查询!$L$4,ROW(商品资料表!$C$1:$C$36)),ROW(103:103)),COLUMN(G:G)),"")</f>
        <v/>
      </c>
      <c r="R109" s="19" t="str">
        <f t="array" ref="R109">IFERROR(INDEX(商品资料表!$C$1:$K$36,SMALL(IF(商品资料表!$C$1:$C$36=库存查询!$L$4,ROW(商品资料表!$C$1:$C$36)),ROW(103:103)),COLUMN(H:H)),"")</f>
        <v/>
      </c>
      <c r="S109" s="50" t="str">
        <f t="array" ref="S109">IFERROR(INDEX(商品资料表!$C$1:$K$36,SMALL(IF(商品资料表!$C$1:$C$36=库存查询!$L$4,ROW(商品资料表!$C$1:$C$36)),ROW(103:103)),COLUMN(I:I)),"")</f>
        <v/>
      </c>
    </row>
    <row r="110" spans="3:19" x14ac:dyDescent="0.2">
      <c r="C110" s="20"/>
      <c r="D110" s="49" t="str">
        <f t="array" aca="1" ref="D11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104)))&amp;"","")</f>
        <v/>
      </c>
      <c r="E110" s="19" t="str">
        <f ca="1">IF(D110="","",IFERROR(SUMIFS(商品出入库表!G:G,商品出入库表!C:C,库存查询!D110,商品出入库表!E:E,库存查询!$F$6,商品出入库表!J:J,"&lt;"&amp;(库存查询!$E$4&amp;TEXT(库存查询!$G$4,"00"))*1)-SUMIFS(商品出入库表!G:G,商品出入库表!C:C,库存查询!D110,商品出入库表!E:E,库存查询!$G$6,商品出入库表!J:J,"&lt;"&amp;(库存查询!$E$4&amp;TEXT(库存查询!$G$4,"00"))*1),""))</f>
        <v/>
      </c>
      <c r="F110" s="19" t="str">
        <f ca="1">IF(D110="","",SUMIFS(商品出入库表!G:G,商品出入库表!C:C,库存查询!D110,商品出入库表!H:H,库存查询!$E$4,商品出入库表!I:I,库存查询!$G$4,商品出入库表!E:E,库存查询!$F$6))</f>
        <v/>
      </c>
      <c r="G110" s="19" t="str">
        <f ca="1">IF(D110="","",SUMIFS(商品出入库表!G:G,商品出入库表!C:C,库存查询!D110,商品出入库表!H:H,库存查询!$E$4,商品出入库表!I:I,库存查询!$G$4,商品出入库表!E:E,库存查询!$G$6))</f>
        <v/>
      </c>
      <c r="H110" s="50" t="str">
        <f t="shared" ca="1" si="3"/>
        <v/>
      </c>
      <c r="I110" s="21"/>
      <c r="K110" s="49" t="str">
        <f t="array" ref="K110">IFERROR(INDEX(商品资料表!$C$1:$K$36,SMALL(IF(商品资料表!$C$1:$C$36=库存查询!$L$4,ROW(商品资料表!$C$1:$C$36)),ROW(104:104)),COLUMN(A:A)),"")</f>
        <v/>
      </c>
      <c r="L110" s="22" t="str">
        <f t="array" ref="L110">IFERROR(INDEX(商品资料表!$C$1:$K$36,SMALL(IF(商品资料表!$C$1:$C$36=库存查询!$L$4,ROW(商品资料表!$C$1:$C$36)),ROW(104:104)),COLUMN(B:B)),"")</f>
        <v/>
      </c>
      <c r="M110" s="23" t="str">
        <f t="array" ref="M110">IFERROR(INDEX(商品资料表!$C$1:$K$36,SMALL(IF(商品资料表!$C$1:$C$36=库存查询!$L$4,ROW(商品资料表!$C$1:$C$36)),ROW(104:104)),COLUMN(C:C)),"")</f>
        <v/>
      </c>
      <c r="N110" s="19" t="str">
        <f t="array" ref="N110">IFERROR(INDEX(商品资料表!$C$1:$K$36,SMALL(IF(商品资料表!$C$1:$C$36=库存查询!$L$4,ROW(商品资料表!$C$1:$C$36)),ROW(104:104)),COLUMN(D:D)),"")</f>
        <v/>
      </c>
      <c r="O110" s="23" t="str">
        <f t="array" ref="O110">IFERROR(INDEX(商品资料表!$C$1:$K$36,SMALL(IF(商品资料表!$C$1:$C$36=库存查询!$L$4,ROW(商品资料表!$C$1:$C$36)),ROW(104:104)),COLUMN(E:E)),"")</f>
        <v/>
      </c>
      <c r="P110" s="19" t="str">
        <f t="array" ref="P110">IFERROR(INDEX(商品资料表!$C$1:$K$36,SMALL(IF(商品资料表!$C$1:$C$36=库存查询!$L$4,ROW(商品资料表!$C$1:$C$36)),ROW(104:104)),COLUMN(F:F)),"")</f>
        <v/>
      </c>
      <c r="Q110" s="19" t="str">
        <f t="array" ref="Q110">IFERROR(INDEX(商品资料表!$C$1:$K$36,SMALL(IF(商品资料表!$C$1:$C$36=库存查询!$L$4,ROW(商品资料表!$C$1:$C$36)),ROW(104:104)),COLUMN(G:G)),"")</f>
        <v/>
      </c>
      <c r="R110" s="19" t="str">
        <f t="array" ref="R110">IFERROR(INDEX(商品资料表!$C$1:$K$36,SMALL(IF(商品资料表!$C$1:$C$36=库存查询!$L$4,ROW(商品资料表!$C$1:$C$36)),ROW(104:104)),COLUMN(H:H)),"")</f>
        <v/>
      </c>
      <c r="S110" s="50" t="str">
        <f t="array" ref="S110">IFERROR(INDEX(商品资料表!$C$1:$K$36,SMALL(IF(商品资料表!$C$1:$C$36=库存查询!$L$4,ROW(商品资料表!$C$1:$C$36)),ROW(104:104)),COLUMN(I:I)),"")</f>
        <v/>
      </c>
    </row>
    <row r="111" spans="3:19" x14ac:dyDescent="0.2">
      <c r="C111" s="20"/>
      <c r="D111" s="49" t="str">
        <f t="array" aca="1" ref="D11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105)))&amp;"","")</f>
        <v/>
      </c>
      <c r="E111" s="19" t="str">
        <f ca="1">IF(D111="","",IFERROR(SUMIFS(商品出入库表!G:G,商品出入库表!C:C,库存查询!D111,商品出入库表!E:E,库存查询!$F$6,商品出入库表!J:J,"&lt;"&amp;(库存查询!$E$4&amp;TEXT(库存查询!$G$4,"00"))*1)-SUMIFS(商品出入库表!G:G,商品出入库表!C:C,库存查询!D111,商品出入库表!E:E,库存查询!$G$6,商品出入库表!J:J,"&lt;"&amp;(库存查询!$E$4&amp;TEXT(库存查询!$G$4,"00"))*1),""))</f>
        <v/>
      </c>
      <c r="F111" s="19" t="str">
        <f ca="1">IF(D111="","",SUMIFS(商品出入库表!G:G,商品出入库表!C:C,库存查询!D111,商品出入库表!H:H,库存查询!$E$4,商品出入库表!I:I,库存查询!$G$4,商品出入库表!E:E,库存查询!$F$6))</f>
        <v/>
      </c>
      <c r="G111" s="19" t="str">
        <f ca="1">IF(D111="","",SUMIFS(商品出入库表!G:G,商品出入库表!C:C,库存查询!D111,商品出入库表!H:H,库存查询!$E$4,商品出入库表!I:I,库存查询!$G$4,商品出入库表!E:E,库存查询!$G$6))</f>
        <v/>
      </c>
      <c r="H111" s="50" t="str">
        <f t="shared" ca="1" si="3"/>
        <v/>
      </c>
      <c r="I111" s="21"/>
      <c r="K111" s="49" t="str">
        <f t="array" ref="K111">IFERROR(INDEX(商品资料表!$C$1:$K$36,SMALL(IF(商品资料表!$C$1:$C$36=库存查询!$L$4,ROW(商品资料表!$C$1:$C$36)),ROW(105:105)),COLUMN(A:A)),"")</f>
        <v/>
      </c>
      <c r="L111" s="22" t="str">
        <f t="array" ref="L111">IFERROR(INDEX(商品资料表!$C$1:$K$36,SMALL(IF(商品资料表!$C$1:$C$36=库存查询!$L$4,ROW(商品资料表!$C$1:$C$36)),ROW(105:105)),COLUMN(B:B)),"")</f>
        <v/>
      </c>
      <c r="M111" s="23" t="str">
        <f t="array" ref="M111">IFERROR(INDEX(商品资料表!$C$1:$K$36,SMALL(IF(商品资料表!$C$1:$C$36=库存查询!$L$4,ROW(商品资料表!$C$1:$C$36)),ROW(105:105)),COLUMN(C:C)),"")</f>
        <v/>
      </c>
      <c r="N111" s="19" t="str">
        <f t="array" ref="N111">IFERROR(INDEX(商品资料表!$C$1:$K$36,SMALL(IF(商品资料表!$C$1:$C$36=库存查询!$L$4,ROW(商品资料表!$C$1:$C$36)),ROW(105:105)),COLUMN(D:D)),"")</f>
        <v/>
      </c>
      <c r="O111" s="23" t="str">
        <f t="array" ref="O111">IFERROR(INDEX(商品资料表!$C$1:$K$36,SMALL(IF(商品资料表!$C$1:$C$36=库存查询!$L$4,ROW(商品资料表!$C$1:$C$36)),ROW(105:105)),COLUMN(E:E)),"")</f>
        <v/>
      </c>
      <c r="P111" s="19" t="str">
        <f t="array" ref="P111">IFERROR(INDEX(商品资料表!$C$1:$K$36,SMALL(IF(商品资料表!$C$1:$C$36=库存查询!$L$4,ROW(商品资料表!$C$1:$C$36)),ROW(105:105)),COLUMN(F:F)),"")</f>
        <v/>
      </c>
      <c r="Q111" s="19" t="str">
        <f t="array" ref="Q111">IFERROR(INDEX(商品资料表!$C$1:$K$36,SMALL(IF(商品资料表!$C$1:$C$36=库存查询!$L$4,ROW(商品资料表!$C$1:$C$36)),ROW(105:105)),COLUMN(G:G)),"")</f>
        <v/>
      </c>
      <c r="R111" s="19" t="str">
        <f t="array" ref="R111">IFERROR(INDEX(商品资料表!$C$1:$K$36,SMALL(IF(商品资料表!$C$1:$C$36=库存查询!$L$4,ROW(商品资料表!$C$1:$C$36)),ROW(105:105)),COLUMN(H:H)),"")</f>
        <v/>
      </c>
      <c r="S111" s="50" t="str">
        <f t="array" ref="S111">IFERROR(INDEX(商品资料表!$C$1:$K$36,SMALL(IF(商品资料表!$C$1:$C$36=库存查询!$L$4,ROW(商品资料表!$C$1:$C$36)),ROW(105:105)),COLUMN(I:I)),"")</f>
        <v/>
      </c>
    </row>
    <row r="112" spans="3:19" x14ac:dyDescent="0.2">
      <c r="C112" s="20"/>
      <c r="D112" s="49" t="str">
        <f t="array" aca="1" ref="D11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106)))&amp;"","")</f>
        <v/>
      </c>
      <c r="E112" s="19" t="str">
        <f ca="1">IF(D112="","",IFERROR(SUMIFS(商品出入库表!G:G,商品出入库表!C:C,库存查询!D112,商品出入库表!E:E,库存查询!$F$6,商品出入库表!J:J,"&lt;"&amp;(库存查询!$E$4&amp;TEXT(库存查询!$G$4,"00"))*1)-SUMIFS(商品出入库表!G:G,商品出入库表!C:C,库存查询!D112,商品出入库表!E:E,库存查询!$G$6,商品出入库表!J:J,"&lt;"&amp;(库存查询!$E$4&amp;TEXT(库存查询!$G$4,"00"))*1),""))</f>
        <v/>
      </c>
      <c r="F112" s="19" t="str">
        <f ca="1">IF(D112="","",SUMIFS(商品出入库表!G:G,商品出入库表!C:C,库存查询!D112,商品出入库表!H:H,库存查询!$E$4,商品出入库表!I:I,库存查询!$G$4,商品出入库表!E:E,库存查询!$F$6))</f>
        <v/>
      </c>
      <c r="G112" s="19" t="str">
        <f ca="1">IF(D112="","",SUMIFS(商品出入库表!G:G,商品出入库表!C:C,库存查询!D112,商品出入库表!H:H,库存查询!$E$4,商品出入库表!I:I,库存查询!$G$4,商品出入库表!E:E,库存查询!$G$6))</f>
        <v/>
      </c>
      <c r="H112" s="50" t="str">
        <f t="shared" ca="1" si="3"/>
        <v/>
      </c>
      <c r="I112" s="21"/>
      <c r="K112" s="49" t="str">
        <f t="array" ref="K112">IFERROR(INDEX(商品资料表!$C$1:$K$36,SMALL(IF(商品资料表!$C$1:$C$36=库存查询!$L$4,ROW(商品资料表!$C$1:$C$36)),ROW(106:106)),COLUMN(A:A)),"")</f>
        <v/>
      </c>
      <c r="L112" s="22" t="str">
        <f t="array" ref="L112">IFERROR(INDEX(商品资料表!$C$1:$K$36,SMALL(IF(商品资料表!$C$1:$C$36=库存查询!$L$4,ROW(商品资料表!$C$1:$C$36)),ROW(106:106)),COLUMN(B:B)),"")</f>
        <v/>
      </c>
      <c r="M112" s="23" t="str">
        <f t="array" ref="M112">IFERROR(INDEX(商品资料表!$C$1:$K$36,SMALL(IF(商品资料表!$C$1:$C$36=库存查询!$L$4,ROW(商品资料表!$C$1:$C$36)),ROW(106:106)),COLUMN(C:C)),"")</f>
        <v/>
      </c>
      <c r="N112" s="19" t="str">
        <f t="array" ref="N112">IFERROR(INDEX(商品资料表!$C$1:$K$36,SMALL(IF(商品资料表!$C$1:$C$36=库存查询!$L$4,ROW(商品资料表!$C$1:$C$36)),ROW(106:106)),COLUMN(D:D)),"")</f>
        <v/>
      </c>
      <c r="O112" s="23" t="str">
        <f t="array" ref="O112">IFERROR(INDEX(商品资料表!$C$1:$K$36,SMALL(IF(商品资料表!$C$1:$C$36=库存查询!$L$4,ROW(商品资料表!$C$1:$C$36)),ROW(106:106)),COLUMN(E:E)),"")</f>
        <v/>
      </c>
      <c r="P112" s="19" t="str">
        <f t="array" ref="P112">IFERROR(INDEX(商品资料表!$C$1:$K$36,SMALL(IF(商品资料表!$C$1:$C$36=库存查询!$L$4,ROW(商品资料表!$C$1:$C$36)),ROW(106:106)),COLUMN(F:F)),"")</f>
        <v/>
      </c>
      <c r="Q112" s="19" t="str">
        <f t="array" ref="Q112">IFERROR(INDEX(商品资料表!$C$1:$K$36,SMALL(IF(商品资料表!$C$1:$C$36=库存查询!$L$4,ROW(商品资料表!$C$1:$C$36)),ROW(106:106)),COLUMN(G:G)),"")</f>
        <v/>
      </c>
      <c r="R112" s="19" t="str">
        <f t="array" ref="R112">IFERROR(INDEX(商品资料表!$C$1:$K$36,SMALL(IF(商品资料表!$C$1:$C$36=库存查询!$L$4,ROW(商品资料表!$C$1:$C$36)),ROW(106:106)),COLUMN(H:H)),"")</f>
        <v/>
      </c>
      <c r="S112" s="50" t="str">
        <f t="array" ref="S112">IFERROR(INDEX(商品资料表!$C$1:$K$36,SMALL(IF(商品资料表!$C$1:$C$36=库存查询!$L$4,ROW(商品资料表!$C$1:$C$36)),ROW(106:106)),COLUMN(I:I)),"")</f>
        <v/>
      </c>
    </row>
    <row r="113" spans="3:19" x14ac:dyDescent="0.2">
      <c r="C113" s="20"/>
      <c r="D113" s="49" t="str">
        <f t="array" aca="1" ref="D11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107)))&amp;"","")</f>
        <v/>
      </c>
      <c r="E113" s="19" t="str">
        <f ca="1">IF(D113="","",IFERROR(SUMIFS(商品出入库表!G:G,商品出入库表!C:C,库存查询!D113,商品出入库表!E:E,库存查询!$F$6,商品出入库表!J:J,"&lt;"&amp;(库存查询!$E$4&amp;TEXT(库存查询!$G$4,"00"))*1)-SUMIFS(商品出入库表!G:G,商品出入库表!C:C,库存查询!D113,商品出入库表!E:E,库存查询!$G$6,商品出入库表!J:J,"&lt;"&amp;(库存查询!$E$4&amp;TEXT(库存查询!$G$4,"00"))*1),""))</f>
        <v/>
      </c>
      <c r="F113" s="19" t="str">
        <f ca="1">IF(D113="","",SUMIFS(商品出入库表!G:G,商品出入库表!C:C,库存查询!D113,商品出入库表!H:H,库存查询!$E$4,商品出入库表!I:I,库存查询!$G$4,商品出入库表!E:E,库存查询!$F$6))</f>
        <v/>
      </c>
      <c r="G113" s="19" t="str">
        <f ca="1">IF(D113="","",SUMIFS(商品出入库表!G:G,商品出入库表!C:C,库存查询!D113,商品出入库表!H:H,库存查询!$E$4,商品出入库表!I:I,库存查询!$G$4,商品出入库表!E:E,库存查询!$G$6))</f>
        <v/>
      </c>
      <c r="H113" s="50" t="str">
        <f t="shared" ca="1" si="3"/>
        <v/>
      </c>
      <c r="I113" s="21"/>
      <c r="K113" s="49" t="str">
        <f t="array" ref="K113">IFERROR(INDEX(商品资料表!$C$1:$K$36,SMALL(IF(商品资料表!$C$1:$C$36=库存查询!$L$4,ROW(商品资料表!$C$1:$C$36)),ROW(107:107)),COLUMN(A:A)),"")</f>
        <v/>
      </c>
      <c r="L113" s="22" t="str">
        <f t="array" ref="L113">IFERROR(INDEX(商品资料表!$C$1:$K$36,SMALL(IF(商品资料表!$C$1:$C$36=库存查询!$L$4,ROW(商品资料表!$C$1:$C$36)),ROW(107:107)),COLUMN(B:B)),"")</f>
        <v/>
      </c>
      <c r="M113" s="23" t="str">
        <f t="array" ref="M113">IFERROR(INDEX(商品资料表!$C$1:$K$36,SMALL(IF(商品资料表!$C$1:$C$36=库存查询!$L$4,ROW(商品资料表!$C$1:$C$36)),ROW(107:107)),COLUMN(C:C)),"")</f>
        <v/>
      </c>
      <c r="N113" s="19" t="str">
        <f t="array" ref="N113">IFERROR(INDEX(商品资料表!$C$1:$K$36,SMALL(IF(商品资料表!$C$1:$C$36=库存查询!$L$4,ROW(商品资料表!$C$1:$C$36)),ROW(107:107)),COLUMN(D:D)),"")</f>
        <v/>
      </c>
      <c r="O113" s="23" t="str">
        <f t="array" ref="O113">IFERROR(INDEX(商品资料表!$C$1:$K$36,SMALL(IF(商品资料表!$C$1:$C$36=库存查询!$L$4,ROW(商品资料表!$C$1:$C$36)),ROW(107:107)),COLUMN(E:E)),"")</f>
        <v/>
      </c>
      <c r="P113" s="19" t="str">
        <f t="array" ref="P113">IFERROR(INDEX(商品资料表!$C$1:$K$36,SMALL(IF(商品资料表!$C$1:$C$36=库存查询!$L$4,ROW(商品资料表!$C$1:$C$36)),ROW(107:107)),COLUMN(F:F)),"")</f>
        <v/>
      </c>
      <c r="Q113" s="19" t="str">
        <f t="array" ref="Q113">IFERROR(INDEX(商品资料表!$C$1:$K$36,SMALL(IF(商品资料表!$C$1:$C$36=库存查询!$L$4,ROW(商品资料表!$C$1:$C$36)),ROW(107:107)),COLUMN(G:G)),"")</f>
        <v/>
      </c>
      <c r="R113" s="19" t="str">
        <f t="array" ref="R113">IFERROR(INDEX(商品资料表!$C$1:$K$36,SMALL(IF(商品资料表!$C$1:$C$36=库存查询!$L$4,ROW(商品资料表!$C$1:$C$36)),ROW(107:107)),COLUMN(H:H)),"")</f>
        <v/>
      </c>
      <c r="S113" s="50" t="str">
        <f t="array" ref="S113">IFERROR(INDEX(商品资料表!$C$1:$K$36,SMALL(IF(商品资料表!$C$1:$C$36=库存查询!$L$4,ROW(商品资料表!$C$1:$C$36)),ROW(107:107)),COLUMN(I:I)),"")</f>
        <v/>
      </c>
    </row>
    <row r="114" spans="3:19" x14ac:dyDescent="0.2">
      <c r="C114" s="20"/>
      <c r="D114" s="49" t="str">
        <f t="array" aca="1" ref="D11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108)))&amp;"","")</f>
        <v/>
      </c>
      <c r="E114" s="19" t="str">
        <f ca="1">IF(D114="","",IFERROR(SUMIFS(商品出入库表!G:G,商品出入库表!C:C,库存查询!D114,商品出入库表!E:E,库存查询!$F$6,商品出入库表!J:J,"&lt;"&amp;(库存查询!$E$4&amp;TEXT(库存查询!$G$4,"00"))*1)-SUMIFS(商品出入库表!G:G,商品出入库表!C:C,库存查询!D114,商品出入库表!E:E,库存查询!$G$6,商品出入库表!J:J,"&lt;"&amp;(库存查询!$E$4&amp;TEXT(库存查询!$G$4,"00"))*1),""))</f>
        <v/>
      </c>
      <c r="F114" s="19" t="str">
        <f ca="1">IF(D114="","",SUMIFS(商品出入库表!G:G,商品出入库表!C:C,库存查询!D114,商品出入库表!H:H,库存查询!$E$4,商品出入库表!I:I,库存查询!$G$4,商品出入库表!E:E,库存查询!$F$6))</f>
        <v/>
      </c>
      <c r="G114" s="19" t="str">
        <f ca="1">IF(D114="","",SUMIFS(商品出入库表!G:G,商品出入库表!C:C,库存查询!D114,商品出入库表!H:H,库存查询!$E$4,商品出入库表!I:I,库存查询!$G$4,商品出入库表!E:E,库存查询!$G$6))</f>
        <v/>
      </c>
      <c r="H114" s="50" t="str">
        <f t="shared" ca="1" si="3"/>
        <v/>
      </c>
      <c r="I114" s="21"/>
      <c r="K114" s="49" t="str">
        <f t="array" ref="K114">IFERROR(INDEX(商品资料表!$C$1:$K$36,SMALL(IF(商品资料表!$C$1:$C$36=库存查询!$L$4,ROW(商品资料表!$C$1:$C$36)),ROW(108:108)),COLUMN(A:A)),"")</f>
        <v/>
      </c>
      <c r="L114" s="22" t="str">
        <f t="array" ref="L114">IFERROR(INDEX(商品资料表!$C$1:$K$36,SMALL(IF(商品资料表!$C$1:$C$36=库存查询!$L$4,ROW(商品资料表!$C$1:$C$36)),ROW(108:108)),COLUMN(B:B)),"")</f>
        <v/>
      </c>
      <c r="M114" s="23" t="str">
        <f t="array" ref="M114">IFERROR(INDEX(商品资料表!$C$1:$K$36,SMALL(IF(商品资料表!$C$1:$C$36=库存查询!$L$4,ROW(商品资料表!$C$1:$C$36)),ROW(108:108)),COLUMN(C:C)),"")</f>
        <v/>
      </c>
      <c r="N114" s="19" t="str">
        <f t="array" ref="N114">IFERROR(INDEX(商品资料表!$C$1:$K$36,SMALL(IF(商品资料表!$C$1:$C$36=库存查询!$L$4,ROW(商品资料表!$C$1:$C$36)),ROW(108:108)),COLUMN(D:D)),"")</f>
        <v/>
      </c>
      <c r="O114" s="23" t="str">
        <f t="array" ref="O114">IFERROR(INDEX(商品资料表!$C$1:$K$36,SMALL(IF(商品资料表!$C$1:$C$36=库存查询!$L$4,ROW(商品资料表!$C$1:$C$36)),ROW(108:108)),COLUMN(E:E)),"")</f>
        <v/>
      </c>
      <c r="P114" s="19" t="str">
        <f t="array" ref="P114">IFERROR(INDEX(商品资料表!$C$1:$K$36,SMALL(IF(商品资料表!$C$1:$C$36=库存查询!$L$4,ROW(商品资料表!$C$1:$C$36)),ROW(108:108)),COLUMN(F:F)),"")</f>
        <v/>
      </c>
      <c r="Q114" s="19" t="str">
        <f t="array" ref="Q114">IFERROR(INDEX(商品资料表!$C$1:$K$36,SMALL(IF(商品资料表!$C$1:$C$36=库存查询!$L$4,ROW(商品资料表!$C$1:$C$36)),ROW(108:108)),COLUMN(G:G)),"")</f>
        <v/>
      </c>
      <c r="R114" s="19" t="str">
        <f t="array" ref="R114">IFERROR(INDEX(商品资料表!$C$1:$K$36,SMALL(IF(商品资料表!$C$1:$C$36=库存查询!$L$4,ROW(商品资料表!$C$1:$C$36)),ROW(108:108)),COLUMN(H:H)),"")</f>
        <v/>
      </c>
      <c r="S114" s="50" t="str">
        <f t="array" ref="S114">IFERROR(INDEX(商品资料表!$C$1:$K$36,SMALL(IF(商品资料表!$C$1:$C$36=库存查询!$L$4,ROW(商品资料表!$C$1:$C$36)),ROW(108:108)),COLUMN(I:I)),"")</f>
        <v/>
      </c>
    </row>
    <row r="115" spans="3:19" x14ac:dyDescent="0.2">
      <c r="C115" s="20"/>
      <c r="D115" s="49" t="str">
        <f t="array" aca="1" ref="D11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109)))&amp;"","")</f>
        <v/>
      </c>
      <c r="E115" s="19" t="str">
        <f ca="1">IF(D115="","",IFERROR(SUMIFS(商品出入库表!G:G,商品出入库表!C:C,库存查询!D115,商品出入库表!E:E,库存查询!$F$6,商品出入库表!J:J,"&lt;"&amp;(库存查询!$E$4&amp;TEXT(库存查询!$G$4,"00"))*1)-SUMIFS(商品出入库表!G:G,商品出入库表!C:C,库存查询!D115,商品出入库表!E:E,库存查询!$G$6,商品出入库表!J:J,"&lt;"&amp;(库存查询!$E$4&amp;TEXT(库存查询!$G$4,"00"))*1),""))</f>
        <v/>
      </c>
      <c r="F115" s="19" t="str">
        <f ca="1">IF(D115="","",SUMIFS(商品出入库表!G:G,商品出入库表!C:C,库存查询!D115,商品出入库表!H:H,库存查询!$E$4,商品出入库表!I:I,库存查询!$G$4,商品出入库表!E:E,库存查询!$F$6))</f>
        <v/>
      </c>
      <c r="G115" s="19" t="str">
        <f ca="1">IF(D115="","",SUMIFS(商品出入库表!G:G,商品出入库表!C:C,库存查询!D115,商品出入库表!H:H,库存查询!$E$4,商品出入库表!I:I,库存查询!$G$4,商品出入库表!E:E,库存查询!$G$6))</f>
        <v/>
      </c>
      <c r="H115" s="50" t="str">
        <f t="shared" ref="H115:H120" ca="1" si="4">IFERROR(E115+F115-G115,"")</f>
        <v/>
      </c>
      <c r="I115" s="21"/>
      <c r="K115" s="49" t="str">
        <f t="array" ref="K115">IFERROR(INDEX(商品资料表!$C$1:$K$36,SMALL(IF(商品资料表!$C$1:$C$36=库存查询!$L$4,ROW(商品资料表!$C$1:$C$36)),ROW(109:109)),COLUMN(A:A)),"")</f>
        <v/>
      </c>
      <c r="L115" s="22" t="str">
        <f t="array" ref="L115">IFERROR(INDEX(商品资料表!$C$1:$K$36,SMALL(IF(商品资料表!$C$1:$C$36=库存查询!$L$4,ROW(商品资料表!$C$1:$C$36)),ROW(109:109)),COLUMN(B:B)),"")</f>
        <v/>
      </c>
      <c r="M115" s="23" t="str">
        <f t="array" ref="M115">IFERROR(INDEX(商品资料表!$C$1:$K$36,SMALL(IF(商品资料表!$C$1:$C$36=库存查询!$L$4,ROW(商品资料表!$C$1:$C$36)),ROW(109:109)),COLUMN(C:C)),"")</f>
        <v/>
      </c>
      <c r="N115" s="19" t="str">
        <f t="array" ref="N115">IFERROR(INDEX(商品资料表!$C$1:$K$36,SMALL(IF(商品资料表!$C$1:$C$36=库存查询!$L$4,ROW(商品资料表!$C$1:$C$36)),ROW(109:109)),COLUMN(D:D)),"")</f>
        <v/>
      </c>
      <c r="O115" s="23" t="str">
        <f t="array" ref="O115">IFERROR(INDEX(商品资料表!$C$1:$K$36,SMALL(IF(商品资料表!$C$1:$C$36=库存查询!$L$4,ROW(商品资料表!$C$1:$C$36)),ROW(109:109)),COLUMN(E:E)),"")</f>
        <v/>
      </c>
      <c r="P115" s="19" t="str">
        <f t="array" ref="P115">IFERROR(INDEX(商品资料表!$C$1:$K$36,SMALL(IF(商品资料表!$C$1:$C$36=库存查询!$L$4,ROW(商品资料表!$C$1:$C$36)),ROW(109:109)),COLUMN(F:F)),"")</f>
        <v/>
      </c>
      <c r="Q115" s="19" t="str">
        <f t="array" ref="Q115">IFERROR(INDEX(商品资料表!$C$1:$K$36,SMALL(IF(商品资料表!$C$1:$C$36=库存查询!$L$4,ROW(商品资料表!$C$1:$C$36)),ROW(109:109)),COLUMN(G:G)),"")</f>
        <v/>
      </c>
      <c r="R115" s="19" t="str">
        <f t="array" ref="R115">IFERROR(INDEX(商品资料表!$C$1:$K$36,SMALL(IF(商品资料表!$C$1:$C$36=库存查询!$L$4,ROW(商品资料表!$C$1:$C$36)),ROW(109:109)),COLUMN(H:H)),"")</f>
        <v/>
      </c>
      <c r="S115" s="50" t="str">
        <f t="array" ref="S115">IFERROR(INDEX(商品资料表!$C$1:$K$36,SMALL(IF(商品资料表!$C$1:$C$36=库存查询!$L$4,ROW(商品资料表!$C$1:$C$36)),ROW(109:109)),COLUMN(I:I)),"")</f>
        <v/>
      </c>
    </row>
    <row r="116" spans="3:19" x14ac:dyDescent="0.2">
      <c r="C116" s="20"/>
      <c r="D116" s="49" t="str">
        <f t="array" aca="1" ref="D11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110)))&amp;"","")</f>
        <v/>
      </c>
      <c r="E116" s="19" t="str">
        <f ca="1">IF(D116="","",IFERROR(SUMIFS(商品出入库表!G:G,商品出入库表!C:C,库存查询!D116,商品出入库表!E:E,库存查询!$F$6,商品出入库表!J:J,"&lt;"&amp;(库存查询!$E$4&amp;TEXT(库存查询!$G$4,"00"))*1)-SUMIFS(商品出入库表!G:G,商品出入库表!C:C,库存查询!D116,商品出入库表!E:E,库存查询!$G$6,商品出入库表!J:J,"&lt;"&amp;(库存查询!$E$4&amp;TEXT(库存查询!$G$4,"00"))*1),""))</f>
        <v/>
      </c>
      <c r="F116" s="19" t="str">
        <f ca="1">IF(D116="","",SUMIFS(商品出入库表!G:G,商品出入库表!C:C,库存查询!D116,商品出入库表!H:H,库存查询!$E$4,商品出入库表!I:I,库存查询!$G$4,商品出入库表!E:E,库存查询!$F$6))</f>
        <v/>
      </c>
      <c r="G116" s="19" t="str">
        <f ca="1">IF(D116="","",SUMIFS(商品出入库表!G:G,商品出入库表!C:C,库存查询!D116,商品出入库表!H:H,库存查询!$E$4,商品出入库表!I:I,库存查询!$G$4,商品出入库表!E:E,库存查询!$G$6))</f>
        <v/>
      </c>
      <c r="H116" s="50" t="str">
        <f t="shared" ca="1" si="4"/>
        <v/>
      </c>
      <c r="I116" s="21"/>
      <c r="K116" s="49" t="str">
        <f t="array" ref="K116">IFERROR(INDEX(商品资料表!$C$1:$K$36,SMALL(IF(商品资料表!$C$1:$C$36=库存查询!$L$4,ROW(商品资料表!$C$1:$C$36)),ROW(110:110)),COLUMN(A:A)),"")</f>
        <v/>
      </c>
      <c r="L116" s="22" t="str">
        <f t="array" ref="L116">IFERROR(INDEX(商品资料表!$C$1:$K$36,SMALL(IF(商品资料表!$C$1:$C$36=库存查询!$L$4,ROW(商品资料表!$C$1:$C$36)),ROW(110:110)),COLUMN(B:B)),"")</f>
        <v/>
      </c>
      <c r="M116" s="23" t="str">
        <f t="array" ref="M116">IFERROR(INDEX(商品资料表!$C$1:$K$36,SMALL(IF(商品资料表!$C$1:$C$36=库存查询!$L$4,ROW(商品资料表!$C$1:$C$36)),ROW(110:110)),COLUMN(C:C)),"")</f>
        <v/>
      </c>
      <c r="N116" s="19" t="str">
        <f t="array" ref="N116">IFERROR(INDEX(商品资料表!$C$1:$K$36,SMALL(IF(商品资料表!$C$1:$C$36=库存查询!$L$4,ROW(商品资料表!$C$1:$C$36)),ROW(110:110)),COLUMN(D:D)),"")</f>
        <v/>
      </c>
      <c r="O116" s="23" t="str">
        <f t="array" ref="O116">IFERROR(INDEX(商品资料表!$C$1:$K$36,SMALL(IF(商品资料表!$C$1:$C$36=库存查询!$L$4,ROW(商品资料表!$C$1:$C$36)),ROW(110:110)),COLUMN(E:E)),"")</f>
        <v/>
      </c>
      <c r="P116" s="19" t="str">
        <f t="array" ref="P116">IFERROR(INDEX(商品资料表!$C$1:$K$36,SMALL(IF(商品资料表!$C$1:$C$36=库存查询!$L$4,ROW(商品资料表!$C$1:$C$36)),ROW(110:110)),COLUMN(F:F)),"")</f>
        <v/>
      </c>
      <c r="Q116" s="19" t="str">
        <f t="array" ref="Q116">IFERROR(INDEX(商品资料表!$C$1:$K$36,SMALL(IF(商品资料表!$C$1:$C$36=库存查询!$L$4,ROW(商品资料表!$C$1:$C$36)),ROW(110:110)),COLUMN(G:G)),"")</f>
        <v/>
      </c>
      <c r="R116" s="19" t="str">
        <f t="array" ref="R116">IFERROR(INDEX(商品资料表!$C$1:$K$36,SMALL(IF(商品资料表!$C$1:$C$36=库存查询!$L$4,ROW(商品资料表!$C$1:$C$36)),ROW(110:110)),COLUMN(H:H)),"")</f>
        <v/>
      </c>
      <c r="S116" s="50" t="str">
        <f t="array" ref="S116">IFERROR(INDEX(商品资料表!$C$1:$K$36,SMALL(IF(商品资料表!$C$1:$C$36=库存查询!$L$4,ROW(商品资料表!$C$1:$C$36)),ROW(110:110)),COLUMN(I:I)),"")</f>
        <v/>
      </c>
    </row>
    <row r="117" spans="3:19" x14ac:dyDescent="0.2">
      <c r="C117" s="20"/>
      <c r="D117" s="49" t="str">
        <f t="array" aca="1" ref="D11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111)))&amp;"","")</f>
        <v/>
      </c>
      <c r="E117" s="19" t="str">
        <f ca="1">IF(D117="","",IFERROR(SUMIFS(商品出入库表!G:G,商品出入库表!C:C,库存查询!D117,商品出入库表!E:E,库存查询!$F$6,商品出入库表!J:J,"&lt;"&amp;(库存查询!$E$4&amp;TEXT(库存查询!$G$4,"00"))*1)-SUMIFS(商品出入库表!G:G,商品出入库表!C:C,库存查询!D117,商品出入库表!E:E,库存查询!$G$6,商品出入库表!J:J,"&lt;"&amp;(库存查询!$E$4&amp;TEXT(库存查询!$G$4,"00"))*1),""))</f>
        <v/>
      </c>
      <c r="F117" s="19" t="str">
        <f ca="1">IF(D117="","",SUMIFS(商品出入库表!G:G,商品出入库表!C:C,库存查询!D117,商品出入库表!H:H,库存查询!$E$4,商品出入库表!I:I,库存查询!$G$4,商品出入库表!E:E,库存查询!$F$6))</f>
        <v/>
      </c>
      <c r="G117" s="19" t="str">
        <f ca="1">IF(D117="","",SUMIFS(商品出入库表!G:G,商品出入库表!C:C,库存查询!D117,商品出入库表!H:H,库存查询!$E$4,商品出入库表!I:I,库存查询!$G$4,商品出入库表!E:E,库存查询!$G$6))</f>
        <v/>
      </c>
      <c r="H117" s="50" t="str">
        <f t="shared" ca="1" si="4"/>
        <v/>
      </c>
      <c r="I117" s="21"/>
      <c r="K117" s="49" t="str">
        <f t="array" ref="K117">IFERROR(INDEX(商品资料表!$C$1:$K$36,SMALL(IF(商品资料表!$C$1:$C$36=库存查询!$L$4,ROW(商品资料表!$C$1:$C$36)),ROW(111:111)),COLUMN(A:A)),"")</f>
        <v/>
      </c>
      <c r="L117" s="22" t="str">
        <f t="array" ref="L117">IFERROR(INDEX(商品资料表!$C$1:$K$36,SMALL(IF(商品资料表!$C$1:$C$36=库存查询!$L$4,ROW(商品资料表!$C$1:$C$36)),ROW(111:111)),COLUMN(B:B)),"")</f>
        <v/>
      </c>
      <c r="M117" s="23" t="str">
        <f t="array" ref="M117">IFERROR(INDEX(商品资料表!$C$1:$K$36,SMALL(IF(商品资料表!$C$1:$C$36=库存查询!$L$4,ROW(商品资料表!$C$1:$C$36)),ROW(111:111)),COLUMN(C:C)),"")</f>
        <v/>
      </c>
      <c r="N117" s="19" t="str">
        <f t="array" ref="N117">IFERROR(INDEX(商品资料表!$C$1:$K$36,SMALL(IF(商品资料表!$C$1:$C$36=库存查询!$L$4,ROW(商品资料表!$C$1:$C$36)),ROW(111:111)),COLUMN(D:D)),"")</f>
        <v/>
      </c>
      <c r="O117" s="23" t="str">
        <f t="array" ref="O117">IFERROR(INDEX(商品资料表!$C$1:$K$36,SMALL(IF(商品资料表!$C$1:$C$36=库存查询!$L$4,ROW(商品资料表!$C$1:$C$36)),ROW(111:111)),COLUMN(E:E)),"")</f>
        <v/>
      </c>
      <c r="P117" s="19" t="str">
        <f t="array" ref="P117">IFERROR(INDEX(商品资料表!$C$1:$K$36,SMALL(IF(商品资料表!$C$1:$C$36=库存查询!$L$4,ROW(商品资料表!$C$1:$C$36)),ROW(111:111)),COLUMN(F:F)),"")</f>
        <v/>
      </c>
      <c r="Q117" s="19" t="str">
        <f t="array" ref="Q117">IFERROR(INDEX(商品资料表!$C$1:$K$36,SMALL(IF(商品资料表!$C$1:$C$36=库存查询!$L$4,ROW(商品资料表!$C$1:$C$36)),ROW(111:111)),COLUMN(G:G)),"")</f>
        <v/>
      </c>
      <c r="R117" s="19" t="str">
        <f t="array" ref="R117">IFERROR(INDEX(商品资料表!$C$1:$K$36,SMALL(IF(商品资料表!$C$1:$C$36=库存查询!$L$4,ROW(商品资料表!$C$1:$C$36)),ROW(111:111)),COLUMN(H:H)),"")</f>
        <v/>
      </c>
      <c r="S117" s="50" t="str">
        <f t="array" ref="S117">IFERROR(INDEX(商品资料表!$C$1:$K$36,SMALL(IF(商品资料表!$C$1:$C$36=库存查询!$L$4,ROW(商品资料表!$C$1:$C$36)),ROW(111:111)),COLUMN(I:I)),"")</f>
        <v/>
      </c>
    </row>
    <row r="118" spans="3:19" x14ac:dyDescent="0.2">
      <c r="C118" s="20"/>
      <c r="D118" s="49" t="str">
        <f t="array" aca="1" ref="D11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112)))&amp;"","")</f>
        <v/>
      </c>
      <c r="E118" s="19" t="str">
        <f ca="1">IF(D118="","",IFERROR(SUMIFS(商品出入库表!G:G,商品出入库表!C:C,库存查询!D118,商品出入库表!E:E,库存查询!$F$6,商品出入库表!J:J,"&lt;"&amp;(库存查询!$E$4&amp;TEXT(库存查询!$G$4,"00"))*1)-SUMIFS(商品出入库表!G:G,商品出入库表!C:C,库存查询!D118,商品出入库表!E:E,库存查询!$G$6,商品出入库表!J:J,"&lt;"&amp;(库存查询!$E$4&amp;TEXT(库存查询!$G$4,"00"))*1),""))</f>
        <v/>
      </c>
      <c r="F118" s="19" t="str">
        <f ca="1">IF(D118="","",SUMIFS(商品出入库表!G:G,商品出入库表!C:C,库存查询!D118,商品出入库表!H:H,库存查询!$E$4,商品出入库表!I:I,库存查询!$G$4,商品出入库表!E:E,库存查询!$F$6))</f>
        <v/>
      </c>
      <c r="G118" s="19" t="str">
        <f ca="1">IF(D118="","",SUMIFS(商品出入库表!G:G,商品出入库表!C:C,库存查询!D118,商品出入库表!H:H,库存查询!$E$4,商品出入库表!I:I,库存查询!$G$4,商品出入库表!E:E,库存查询!$G$6))</f>
        <v/>
      </c>
      <c r="H118" s="50" t="str">
        <f t="shared" ca="1" si="4"/>
        <v/>
      </c>
      <c r="I118" s="21"/>
      <c r="K118" s="49" t="str">
        <f t="array" ref="K118">IFERROR(INDEX(商品资料表!$C$1:$K$36,SMALL(IF(商品资料表!$C$1:$C$36=库存查询!$L$4,ROW(商品资料表!$C$1:$C$36)),ROW(112:112)),COLUMN(A:A)),"")</f>
        <v/>
      </c>
      <c r="L118" s="22" t="str">
        <f t="array" ref="L118">IFERROR(INDEX(商品资料表!$C$1:$K$36,SMALL(IF(商品资料表!$C$1:$C$36=库存查询!$L$4,ROW(商品资料表!$C$1:$C$36)),ROW(112:112)),COLUMN(B:B)),"")</f>
        <v/>
      </c>
      <c r="M118" s="23" t="str">
        <f t="array" ref="M118">IFERROR(INDEX(商品资料表!$C$1:$K$36,SMALL(IF(商品资料表!$C$1:$C$36=库存查询!$L$4,ROW(商品资料表!$C$1:$C$36)),ROW(112:112)),COLUMN(C:C)),"")</f>
        <v/>
      </c>
      <c r="N118" s="19" t="str">
        <f t="array" ref="N118">IFERROR(INDEX(商品资料表!$C$1:$K$36,SMALL(IF(商品资料表!$C$1:$C$36=库存查询!$L$4,ROW(商品资料表!$C$1:$C$36)),ROW(112:112)),COLUMN(D:D)),"")</f>
        <v/>
      </c>
      <c r="O118" s="23" t="str">
        <f t="array" ref="O118">IFERROR(INDEX(商品资料表!$C$1:$K$36,SMALL(IF(商品资料表!$C$1:$C$36=库存查询!$L$4,ROW(商品资料表!$C$1:$C$36)),ROW(112:112)),COLUMN(E:E)),"")</f>
        <v/>
      </c>
      <c r="P118" s="19" t="str">
        <f t="array" ref="P118">IFERROR(INDEX(商品资料表!$C$1:$K$36,SMALL(IF(商品资料表!$C$1:$C$36=库存查询!$L$4,ROW(商品资料表!$C$1:$C$36)),ROW(112:112)),COLUMN(F:F)),"")</f>
        <v/>
      </c>
      <c r="Q118" s="19" t="str">
        <f t="array" ref="Q118">IFERROR(INDEX(商品资料表!$C$1:$K$36,SMALL(IF(商品资料表!$C$1:$C$36=库存查询!$L$4,ROW(商品资料表!$C$1:$C$36)),ROW(112:112)),COLUMN(G:G)),"")</f>
        <v/>
      </c>
      <c r="R118" s="19" t="str">
        <f t="array" ref="R118">IFERROR(INDEX(商品资料表!$C$1:$K$36,SMALL(IF(商品资料表!$C$1:$C$36=库存查询!$L$4,ROW(商品资料表!$C$1:$C$36)),ROW(112:112)),COLUMN(H:H)),"")</f>
        <v/>
      </c>
      <c r="S118" s="50" t="str">
        <f t="array" ref="S118">IFERROR(INDEX(商品资料表!$C$1:$K$36,SMALL(IF(商品资料表!$C$1:$C$36=库存查询!$L$4,ROW(商品资料表!$C$1:$C$36)),ROW(112:112)),COLUMN(I:I)),"")</f>
        <v/>
      </c>
    </row>
    <row r="119" spans="3:19" x14ac:dyDescent="0.2">
      <c r="C119" s="20"/>
      <c r="D119" s="49" t="str">
        <f t="array" aca="1" ref="D11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113)))&amp;"","")</f>
        <v/>
      </c>
      <c r="E119" s="19" t="str">
        <f ca="1">IF(D119="","",IFERROR(SUMIFS(商品出入库表!G:G,商品出入库表!C:C,库存查询!D119,商品出入库表!E:E,库存查询!$F$6,商品出入库表!J:J,"&lt;"&amp;(库存查询!$E$4&amp;TEXT(库存查询!$G$4,"00"))*1)-SUMIFS(商品出入库表!G:G,商品出入库表!C:C,库存查询!D119,商品出入库表!E:E,库存查询!$G$6,商品出入库表!J:J,"&lt;"&amp;(库存查询!$E$4&amp;TEXT(库存查询!$G$4,"00"))*1),""))</f>
        <v/>
      </c>
      <c r="F119" s="19" t="str">
        <f ca="1">IF(D119="","",SUMIFS(商品出入库表!G:G,商品出入库表!C:C,库存查询!D119,商品出入库表!H:H,库存查询!$E$4,商品出入库表!I:I,库存查询!$G$4,商品出入库表!E:E,库存查询!$F$6))</f>
        <v/>
      </c>
      <c r="G119" s="19" t="str">
        <f ca="1">IF(D119="","",SUMIFS(商品出入库表!G:G,商品出入库表!C:C,库存查询!D119,商品出入库表!H:H,库存查询!$E$4,商品出入库表!I:I,库存查询!$G$4,商品出入库表!E:E,库存查询!$G$6))</f>
        <v/>
      </c>
      <c r="H119" s="50" t="str">
        <f t="shared" ca="1" si="4"/>
        <v/>
      </c>
      <c r="I119" s="21"/>
      <c r="K119" s="49" t="str">
        <f t="array" ref="K119">IFERROR(INDEX(商品资料表!$C$1:$K$36,SMALL(IF(商品资料表!$C$1:$C$36=库存查询!$L$4,ROW(商品资料表!$C$1:$C$36)),ROW(113:113)),COLUMN(A:A)),"")</f>
        <v/>
      </c>
      <c r="L119" s="22" t="str">
        <f t="array" ref="L119">IFERROR(INDEX(商品资料表!$C$1:$K$36,SMALL(IF(商品资料表!$C$1:$C$36=库存查询!$L$4,ROW(商品资料表!$C$1:$C$36)),ROW(113:113)),COLUMN(B:B)),"")</f>
        <v/>
      </c>
      <c r="M119" s="23" t="str">
        <f t="array" ref="M119">IFERROR(INDEX(商品资料表!$C$1:$K$36,SMALL(IF(商品资料表!$C$1:$C$36=库存查询!$L$4,ROW(商品资料表!$C$1:$C$36)),ROW(113:113)),COLUMN(C:C)),"")</f>
        <v/>
      </c>
      <c r="N119" s="19" t="str">
        <f t="array" ref="N119">IFERROR(INDEX(商品资料表!$C$1:$K$36,SMALL(IF(商品资料表!$C$1:$C$36=库存查询!$L$4,ROW(商品资料表!$C$1:$C$36)),ROW(113:113)),COLUMN(D:D)),"")</f>
        <v/>
      </c>
      <c r="O119" s="23" t="str">
        <f t="array" ref="O119">IFERROR(INDEX(商品资料表!$C$1:$K$36,SMALL(IF(商品资料表!$C$1:$C$36=库存查询!$L$4,ROW(商品资料表!$C$1:$C$36)),ROW(113:113)),COLUMN(E:E)),"")</f>
        <v/>
      </c>
      <c r="P119" s="19" t="str">
        <f t="array" ref="P119">IFERROR(INDEX(商品资料表!$C$1:$K$36,SMALL(IF(商品资料表!$C$1:$C$36=库存查询!$L$4,ROW(商品资料表!$C$1:$C$36)),ROW(113:113)),COLUMN(F:F)),"")</f>
        <v/>
      </c>
      <c r="Q119" s="19" t="str">
        <f t="array" ref="Q119">IFERROR(INDEX(商品资料表!$C$1:$K$36,SMALL(IF(商品资料表!$C$1:$C$36=库存查询!$L$4,ROW(商品资料表!$C$1:$C$36)),ROW(113:113)),COLUMN(G:G)),"")</f>
        <v/>
      </c>
      <c r="R119" s="19" t="str">
        <f t="array" ref="R119">IFERROR(INDEX(商品资料表!$C$1:$K$36,SMALL(IF(商品资料表!$C$1:$C$36=库存查询!$L$4,ROW(商品资料表!$C$1:$C$36)),ROW(113:113)),COLUMN(H:H)),"")</f>
        <v/>
      </c>
      <c r="S119" s="50" t="str">
        <f t="array" ref="S119">IFERROR(INDEX(商品资料表!$C$1:$K$36,SMALL(IF(商品资料表!$C$1:$C$36=库存查询!$L$4,ROW(商品资料表!$C$1:$C$36)),ROW(113:113)),COLUMN(I:I)),"")</f>
        <v/>
      </c>
    </row>
    <row r="120" spans="3:19" x14ac:dyDescent="0.2">
      <c r="C120" s="20"/>
      <c r="D120" s="51" t="str">
        <f t="array" aca="1" ref="D12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114)))&amp;"","")</f>
        <v/>
      </c>
      <c r="E120" s="52" t="str">
        <f ca="1">IF(D120="","",IFERROR(SUMIFS(商品出入库表!G:G,商品出入库表!C:C,库存查询!D120,商品出入库表!E:E,库存查询!$F$6,商品出入库表!J:J,"&lt;"&amp;(库存查询!$E$4&amp;TEXT(库存查询!$G$4,"00"))*1)-SUMIFS(商品出入库表!G:G,商品出入库表!C:C,库存查询!D120,商品出入库表!E:E,库存查询!$G$6,商品出入库表!J:J,"&lt;"&amp;(库存查询!$E$4&amp;TEXT(库存查询!$G$4,"00"))*1),""))</f>
        <v/>
      </c>
      <c r="F120" s="52" t="str">
        <f ca="1">IF(D120="","",SUMIFS(商品出入库表!G:G,商品出入库表!C:C,库存查询!D120,商品出入库表!H:H,库存查询!$E$4,商品出入库表!I:I,库存查询!$G$4,商品出入库表!E:E,库存查询!$F$6))</f>
        <v/>
      </c>
      <c r="G120" s="52" t="str">
        <f ca="1">IF(D120="","",SUMIFS(商品出入库表!G:G,商品出入库表!C:C,库存查询!D120,商品出入库表!H:H,库存查询!$E$4,商品出入库表!I:I,库存查询!$G$4,商品出入库表!E:E,库存查询!$G$6))</f>
        <v/>
      </c>
      <c r="H120" s="53" t="str">
        <f t="shared" ca="1" si="4"/>
        <v/>
      </c>
      <c r="I120" s="21"/>
      <c r="K120" s="51" t="str">
        <f t="array" ref="K120">IFERROR(INDEX(商品资料表!$C$1:$K$36,SMALL(IF(商品资料表!$C$1:$C$36=库存查询!$L$4,ROW(商品资料表!$C$1:$C$36)),ROW(114:114)),COLUMN(A:A)),"")</f>
        <v/>
      </c>
      <c r="L120" s="57" t="str">
        <f t="array" ref="L120">IFERROR(INDEX(商品资料表!$C$1:$K$36,SMALL(IF(商品资料表!$C$1:$C$36=库存查询!$L$4,ROW(商品资料表!$C$1:$C$36)),ROW(114:114)),COLUMN(B:B)),"")</f>
        <v/>
      </c>
      <c r="M120" s="58" t="str">
        <f t="array" ref="M120">IFERROR(INDEX(商品资料表!$C$1:$K$36,SMALL(IF(商品资料表!$C$1:$C$36=库存查询!$L$4,ROW(商品资料表!$C$1:$C$36)),ROW(114:114)),COLUMN(C:C)),"")</f>
        <v/>
      </c>
      <c r="N120" s="52" t="str">
        <f t="array" ref="N120">IFERROR(INDEX(商品资料表!$C$1:$K$36,SMALL(IF(商品资料表!$C$1:$C$36=库存查询!$L$4,ROW(商品资料表!$C$1:$C$36)),ROW(114:114)),COLUMN(D:D)),"")</f>
        <v/>
      </c>
      <c r="O120" s="58" t="str">
        <f t="array" ref="O120">IFERROR(INDEX(商品资料表!$C$1:$K$36,SMALL(IF(商品资料表!$C$1:$C$36=库存查询!$L$4,ROW(商品资料表!$C$1:$C$36)),ROW(114:114)),COLUMN(E:E)),"")</f>
        <v/>
      </c>
      <c r="P120" s="52" t="str">
        <f t="array" ref="P120">IFERROR(INDEX(商品资料表!$C$1:$K$36,SMALL(IF(商品资料表!$C$1:$C$36=库存查询!$L$4,ROW(商品资料表!$C$1:$C$36)),ROW(114:114)),COLUMN(F:F)),"")</f>
        <v/>
      </c>
      <c r="Q120" s="52" t="str">
        <f t="array" ref="Q120">IFERROR(INDEX(商品资料表!$C$1:$K$36,SMALL(IF(商品资料表!$C$1:$C$36=库存查询!$L$4,ROW(商品资料表!$C$1:$C$36)),ROW(114:114)),COLUMN(G:G)),"")</f>
        <v/>
      </c>
      <c r="R120" s="52" t="str">
        <f t="array" ref="R120">IFERROR(INDEX(商品资料表!$C$1:$K$36,SMALL(IF(商品资料表!$C$1:$C$36=库存查询!$L$4,ROW(商品资料表!$C$1:$C$36)),ROW(114:114)),COLUMN(H:H)),"")</f>
        <v/>
      </c>
      <c r="S120" s="53" t="str">
        <f t="array" ref="S120">IFERROR(INDEX(商品资料表!$C$1:$K$36,SMALL(IF(商品资料表!$C$1:$C$36=库存查询!$L$4,ROW(商品资料表!$C$1:$C$36)),ROW(114:114)),COLUMN(I:I)),"")</f>
        <v/>
      </c>
    </row>
  </sheetData>
  <sheetProtection sheet="1" objects="1" scenarios="1" sort="0" autoFilter="0" pivotTables="0"/>
  <dataConsolidate/>
  <mergeCells count="3">
    <mergeCell ref="L4:N4"/>
    <mergeCell ref="D2:H3"/>
    <mergeCell ref="K2:S3"/>
  </mergeCells>
  <phoneticPr fontId="1" type="noConversion"/>
  <conditionalFormatting sqref="S7:S120">
    <cfRule type="expression" dxfId="6" priority="1">
      <formula>MID(S7,4,FIND("天",S7)-4)*1&lt;=180</formula>
    </cfRule>
    <cfRule type="expression" dxfId="5" priority="2">
      <formula>MID(S7,4,FIND("天",S7)-4)*1&gt;180</formula>
    </cfRule>
  </conditionalFormatting>
  <dataValidations count="3">
    <dataValidation type="list" allowBlank="1" showInputMessage="1" showErrorMessage="1" sqref="G4" xr:uid="{2C3388D6-1F00-4F12-BBC5-07A7F3622CD2}">
      <formula1>"1,2,3,4,5,6,7,8,9,10,11,12"</formula1>
    </dataValidation>
    <dataValidation type="whole" allowBlank="1" showInputMessage="1" showErrorMessage="1" sqref="E4" xr:uid="{16FBC777-3434-43FC-ACDE-59C73404340A}">
      <formula1>1990</formula1>
      <formula2>3000</formula2>
    </dataValidation>
    <dataValidation type="list" allowBlank="1" showInputMessage="1" showErrorMessage="1" sqref="L4:N4" xr:uid="{A1C5D90F-CC36-4D85-904A-0C7480EC1836}">
      <formula1>商品名称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  <tableParts count="2">
    <tablePart r:id="rId3"/>
    <tablePart r:id="rId4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E3949-085C-4DC9-BE23-16098DF357FC}">
  <dimension ref="D1:N129"/>
  <sheetViews>
    <sheetView showGridLines="0" workbookViewId="0">
      <pane ySplit="10" topLeftCell="A11" activePane="bottomLeft" state="frozen"/>
      <selection pane="bottomLeft"/>
    </sheetView>
  </sheetViews>
  <sheetFormatPr defaultRowHeight="14.25" x14ac:dyDescent="0.2"/>
  <cols>
    <col min="1" max="3" width="9" style="36"/>
    <col min="4" max="4" width="40.625" style="36" customWidth="1"/>
    <col min="5" max="5" width="8.75" style="36" customWidth="1"/>
    <col min="6" max="6" width="8.375" style="36" customWidth="1"/>
    <col min="7" max="7" width="9.25" style="36" customWidth="1"/>
    <col min="8" max="8" width="6.75" style="36" customWidth="1"/>
    <col min="9" max="9" width="9.125" style="36" customWidth="1"/>
    <col min="10" max="10" width="7.625" style="36" customWidth="1"/>
    <col min="11" max="12" width="9.5" style="36" customWidth="1"/>
    <col min="13" max="13" width="9.25" style="36" customWidth="1"/>
    <col min="14" max="14" width="9.125" style="36" customWidth="1"/>
    <col min="15" max="16384" width="9" style="36"/>
  </cols>
  <sheetData>
    <row r="1" spans="4:14" x14ac:dyDescent="0.2">
      <c r="D1" s="38" t="s">
        <v>108</v>
      </c>
      <c r="E1" s="39"/>
      <c r="F1" s="40"/>
      <c r="G1" s="40"/>
      <c r="H1" s="40"/>
      <c r="I1" s="41"/>
    </row>
    <row r="2" spans="4:14" x14ac:dyDescent="0.2">
      <c r="D2" s="42"/>
      <c r="E2" s="43"/>
      <c r="F2" s="43"/>
      <c r="G2" s="43"/>
      <c r="H2" s="43"/>
      <c r="I2" s="44"/>
    </row>
    <row r="3" spans="4:14" x14ac:dyDescent="0.2">
      <c r="D3" s="42"/>
      <c r="E3" s="43"/>
      <c r="F3" s="43"/>
      <c r="G3" s="43"/>
      <c r="H3" s="43"/>
      <c r="I3" s="44"/>
      <c r="J3" s="37"/>
    </row>
    <row r="4" spans="4:14" x14ac:dyDescent="0.2">
      <c r="D4" s="45"/>
      <c r="E4" s="46"/>
      <c r="F4" s="46"/>
      <c r="G4" s="46"/>
      <c r="H4" s="46"/>
      <c r="I4" s="47"/>
    </row>
    <row r="6" spans="4:14" x14ac:dyDescent="0.2">
      <c r="D6" s="85" t="s">
        <v>123</v>
      </c>
      <c r="E6" s="85"/>
      <c r="F6" s="85"/>
      <c r="G6" s="85"/>
      <c r="H6" s="85"/>
      <c r="I6" s="85"/>
      <c r="J6" s="85"/>
      <c r="K6" s="85"/>
      <c r="L6" s="85"/>
      <c r="M6" s="85"/>
      <c r="N6" s="85"/>
    </row>
    <row r="7" spans="4:14" x14ac:dyDescent="0.2"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9" spans="4:14" s="48" customFormat="1" ht="42.75" x14ac:dyDescent="0.2">
      <c r="D9" s="29" t="s">
        <v>1</v>
      </c>
      <c r="E9" s="30" t="s">
        <v>112</v>
      </c>
      <c r="F9" s="31" t="s">
        <v>113</v>
      </c>
      <c r="G9" s="31" t="s">
        <v>114</v>
      </c>
      <c r="H9" s="32" t="s">
        <v>100</v>
      </c>
      <c r="I9" s="29" t="s">
        <v>102</v>
      </c>
      <c r="J9" s="33" t="s">
        <v>104</v>
      </c>
      <c r="K9" s="34" t="s">
        <v>109</v>
      </c>
      <c r="L9" s="35" t="s">
        <v>110</v>
      </c>
      <c r="M9" s="35" t="s">
        <v>111</v>
      </c>
      <c r="N9" s="29" t="s">
        <v>118</v>
      </c>
    </row>
    <row r="10" spans="4:14" x14ac:dyDescent="0.2">
      <c r="D10" s="26" t="str">
        <f t="array" aca="1" ref="D1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1)))&amp;"","")</f>
        <v>A</v>
      </c>
      <c r="E10" s="27">
        <f t="array" aca="1" ref="E10" ca="1">IFERROR(STDEV(IF(一月内商品日销售出库情况[商品]=库存预警!D10,一月内商品日销售出库情况[数量])),"")</f>
        <v>1.8270005567822794</v>
      </c>
      <c r="F10" s="27">
        <f t="array" aca="1" ref="F10" ca="1">IFERROR(STDEV(IF(一年内商品各月销售出库情况[商品]=库存预警!D10,一年内商品各月销售出库情况[数量])),"")</f>
        <v>11.158635737183614</v>
      </c>
      <c r="G10" s="27">
        <f t="array" aca="1" ref="G10" ca="1">IFERROR(STDEV(IF(一年内各季度商品销售出库情况[商品]=库存预警!D10,一年内各季度商品销售出库情况[数量])),"")</f>
        <v>20.720360357226738</v>
      </c>
      <c r="H10" s="26">
        <f ca="1">IF(表23[[#This Row],[商品名称]]="","",说明!$E$4)</f>
        <v>3</v>
      </c>
      <c r="I10" s="26">
        <f ca="1">IF(表23[[#This Row],[商品名称]]="","",说明!$H$4)</f>
        <v>95</v>
      </c>
      <c r="J10" s="26">
        <f ca="1">IF(表23[[#This Row],[商品名称]]="","",VLOOKUP(I10,顾客服务水平表[#All],2,0))</f>
        <v>1.65</v>
      </c>
      <c r="K10" s="28">
        <f ca="1">IFERROR(E10*SQRT($H10)*$J10,"")</f>
        <v>5.2213553531758325</v>
      </c>
      <c r="L10" s="28">
        <f t="shared" ref="L10:M10" ca="1" si="0">IFERROR(F10*SQRT($H10)*$J10,"")</f>
        <v>31.890084665927088</v>
      </c>
      <c r="M10" s="28">
        <f t="shared" ca="1" si="0"/>
        <v>59.216382868256993</v>
      </c>
      <c r="N10" s="26">
        <f ca="1">IF(表23[[#This Row],[商品名称]]="","",SUMIFS(商品资料表[库存],商品资料表[商品名称],表23[[#This Row],[商品名称]]))</f>
        <v>26</v>
      </c>
    </row>
    <row r="11" spans="4:14" x14ac:dyDescent="0.2">
      <c r="D11" s="26" t="str">
        <f t="array" aca="1" ref="D1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2)))&amp;"","")</f>
        <v>B</v>
      </c>
      <c r="E11" s="27">
        <f t="array" aca="1" ref="E11" ca="1">IFERROR(STDEV(IF(一月内商品日销售出库情况[商品]=库存预警!D11,一月内商品日销售出库情况[数量])),"")</f>
        <v>1.7207322686083055</v>
      </c>
      <c r="F11" s="27">
        <f t="array" aca="1" ref="F11" ca="1">IFERROR(STDEV(IF(一年内商品各月销售出库情况[商品]=库存预警!D11,一年内商品各月销售出库情况[数量])),"")</f>
        <v>8.4257002226773032</v>
      </c>
      <c r="G11" s="27">
        <f t="array" aca="1" ref="G11" ca="1">IFERROR(STDEV(IF(一年内各季度商品销售出库情况[商品]=库存预警!D11,一年内各季度商品销售出库情况[数量])),"")</f>
        <v>25.37058664411737</v>
      </c>
      <c r="H11" s="26">
        <f ca="1">IF(表23[[#This Row],[商品名称]]="","",说明!$E$4)</f>
        <v>3</v>
      </c>
      <c r="I11" s="26">
        <f ca="1">IF(表23[[#This Row],[商品名称]]="","",说明!$H$4)</f>
        <v>95</v>
      </c>
      <c r="J11" s="26">
        <f ca="1">IF(表23[[#This Row],[商品名称]]="","",VLOOKUP(I11,顾客服务水平表[#All],2,0))</f>
        <v>1.65</v>
      </c>
      <c r="K11" s="28">
        <f t="shared" ref="K11:K74" ca="1" si="1">IFERROR(E11*SQRT($H11)*$J11,"")</f>
        <v>4.9176529304971881</v>
      </c>
      <c r="L11" s="28">
        <f t="shared" ref="L11:L74" ca="1" si="2">IFERROR(F11*SQRT($H11)*$J11,"")</f>
        <v>24.079672443785462</v>
      </c>
      <c r="M11" s="28">
        <f t="shared" ref="M11:M74" ca="1" si="3">IFERROR(G11*SQRT($H11)*$J11,"")</f>
        <v>72.506189390975436</v>
      </c>
      <c r="N11" s="26">
        <f ca="1">IF(表23[[#This Row],[商品名称]]="","",SUMIFS(商品资料表[库存],商品资料表[商品名称],表23[[#This Row],[商品名称]]))</f>
        <v>3</v>
      </c>
    </row>
    <row r="12" spans="4:14" x14ac:dyDescent="0.2">
      <c r="D12" s="26" t="str">
        <f t="array" aca="1" ref="D1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3)))&amp;"","")</f>
        <v>C</v>
      </c>
      <c r="E12" s="27" t="str">
        <f t="array" aca="1" ref="E12" ca="1">IFERROR(STDEV(IF(一月内商品日销售出库情况[商品]=库存预警!D12,一月内商品日销售出库情况[数量])),"")</f>
        <v/>
      </c>
      <c r="F12" s="27" t="str">
        <f t="array" aca="1" ref="F12" ca="1">IFERROR(STDEV(IF(一年内商品各月销售出库情况[商品]=库存预警!D12,一年内商品各月销售出库情况[数量])),"")</f>
        <v/>
      </c>
      <c r="G12" s="27" t="str">
        <f t="array" aca="1" ref="G12" ca="1">IFERROR(STDEV(IF(一年内各季度商品销售出库情况[商品]=库存预警!D12,一年内各季度商品销售出库情况[数量])),"")</f>
        <v/>
      </c>
      <c r="H12" s="26">
        <f ca="1">IF(表23[[#This Row],[商品名称]]="","",说明!$E$4)</f>
        <v>3</v>
      </c>
      <c r="I12" s="26">
        <f ca="1">IF(表23[[#This Row],[商品名称]]="","",说明!$H$4)</f>
        <v>95</v>
      </c>
      <c r="J12" s="26">
        <f ca="1">IF(表23[[#This Row],[商品名称]]="","",VLOOKUP(I12,顾客服务水平表[#All],2,0))</f>
        <v>1.65</v>
      </c>
      <c r="K12" s="28" t="str">
        <f t="shared" ca="1" si="1"/>
        <v/>
      </c>
      <c r="L12" s="28" t="str">
        <f t="shared" ca="1" si="2"/>
        <v/>
      </c>
      <c r="M12" s="28" t="str">
        <f t="shared" ca="1" si="3"/>
        <v/>
      </c>
      <c r="N12" s="26">
        <f ca="1">IF(表23[[#This Row],[商品名称]]="","",SUMIFS(商品资料表[库存],商品资料表[商品名称],表23[[#This Row],[商品名称]]))</f>
        <v>0</v>
      </c>
    </row>
    <row r="13" spans="4:14" x14ac:dyDescent="0.2">
      <c r="D13" s="26" t="str">
        <f t="array" aca="1" ref="D1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4)))&amp;"","")</f>
        <v/>
      </c>
      <c r="E13" s="27" t="str">
        <f t="array" aca="1" ref="E13" ca="1">IFERROR(STDEV(IF(一月内商品日销售出库情况[商品]=库存预警!D13,一月内商品日销售出库情况[数量])),"")</f>
        <v/>
      </c>
      <c r="F13" s="27" t="str">
        <f t="array" aca="1" ref="F13" ca="1">IFERROR(STDEV(IF(一年内商品各月销售出库情况[商品]=库存预警!D13,一年内商品各月销售出库情况[数量])),"")</f>
        <v/>
      </c>
      <c r="G13" s="27" t="str">
        <f t="array" aca="1" ref="G13" ca="1">IFERROR(STDEV(IF(一年内各季度商品销售出库情况[商品]=库存预警!D13,一年内各季度商品销售出库情况[数量])),"")</f>
        <v/>
      </c>
      <c r="H13" s="26" t="str">
        <f ca="1">IF(表23[[#This Row],[商品名称]]="","",说明!$E$4)</f>
        <v/>
      </c>
      <c r="I13" s="26" t="str">
        <f ca="1">IF(表23[[#This Row],[商品名称]]="","",说明!$H$4)</f>
        <v/>
      </c>
      <c r="J13" s="26" t="str">
        <f ca="1">IF(表23[[#This Row],[商品名称]]="","",VLOOKUP(I13,顾客服务水平表[#All],2,0))</f>
        <v/>
      </c>
      <c r="K13" s="28" t="str">
        <f t="shared" ca="1" si="1"/>
        <v/>
      </c>
      <c r="L13" s="28" t="str">
        <f t="shared" ca="1" si="2"/>
        <v/>
      </c>
      <c r="M13" s="28" t="str">
        <f t="shared" ca="1" si="3"/>
        <v/>
      </c>
      <c r="N13" s="26" t="str">
        <f ca="1">IF(表23[[#This Row],[商品名称]]="","",SUMIFS(商品资料表[库存],商品资料表[商品名称],表23[[#This Row],[商品名称]]))</f>
        <v/>
      </c>
    </row>
    <row r="14" spans="4:14" x14ac:dyDescent="0.2">
      <c r="D14" s="26" t="str">
        <f t="array" aca="1" ref="D1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5)))&amp;"","")</f>
        <v/>
      </c>
      <c r="E14" s="27" t="str">
        <f t="array" aca="1" ref="E14" ca="1">IFERROR(STDEV(IF(一月内商品日销售出库情况[商品]=库存预警!D14,一月内商品日销售出库情况[数量])),"")</f>
        <v/>
      </c>
      <c r="F14" s="27" t="str">
        <f t="array" aca="1" ref="F14" ca="1">IFERROR(STDEV(IF(一年内商品各月销售出库情况[商品]=库存预警!D14,一年内商品各月销售出库情况[数量])),"")</f>
        <v/>
      </c>
      <c r="G14" s="27" t="str">
        <f t="array" aca="1" ref="G14" ca="1">IFERROR(STDEV(IF(一年内各季度商品销售出库情况[商品]=库存预警!D14,一年内各季度商品销售出库情况[数量])),"")</f>
        <v/>
      </c>
      <c r="H14" s="26" t="str">
        <f ca="1">IF(表23[[#This Row],[商品名称]]="","",说明!$E$4)</f>
        <v/>
      </c>
      <c r="I14" s="26" t="str">
        <f ca="1">IF(表23[[#This Row],[商品名称]]="","",说明!$H$4)</f>
        <v/>
      </c>
      <c r="J14" s="26" t="str">
        <f ca="1">IF(表23[[#This Row],[商品名称]]="","",VLOOKUP(I14,顾客服务水平表[#All],2,0))</f>
        <v/>
      </c>
      <c r="K14" s="28" t="str">
        <f t="shared" ca="1" si="1"/>
        <v/>
      </c>
      <c r="L14" s="28" t="str">
        <f t="shared" ca="1" si="2"/>
        <v/>
      </c>
      <c r="M14" s="28" t="str">
        <f t="shared" ca="1" si="3"/>
        <v/>
      </c>
      <c r="N14" s="26" t="str">
        <f ca="1">IF(表23[[#This Row],[商品名称]]="","",SUMIFS(商品资料表[库存],商品资料表[商品名称],表23[[#This Row],[商品名称]]))</f>
        <v/>
      </c>
    </row>
    <row r="15" spans="4:14" x14ac:dyDescent="0.2">
      <c r="D15" s="26" t="str">
        <f t="array" aca="1" ref="D1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6)))&amp;"","")</f>
        <v/>
      </c>
      <c r="E15" s="27" t="str">
        <f t="array" aca="1" ref="E15" ca="1">IFERROR(STDEV(IF(一月内商品日销售出库情况[商品]=库存预警!D15,一月内商品日销售出库情况[数量])),"")</f>
        <v/>
      </c>
      <c r="F15" s="27" t="str">
        <f t="array" aca="1" ref="F15" ca="1">IFERROR(STDEV(IF(一年内商品各月销售出库情况[商品]=库存预警!D15,一年内商品各月销售出库情况[数量])),"")</f>
        <v/>
      </c>
      <c r="G15" s="27" t="str">
        <f t="array" aca="1" ref="G15" ca="1">IFERROR(STDEV(IF(一年内各季度商品销售出库情况[商品]=库存预警!D15,一年内各季度商品销售出库情况[数量])),"")</f>
        <v/>
      </c>
      <c r="H15" s="26" t="str">
        <f ca="1">IF(表23[[#This Row],[商品名称]]="","",说明!$E$4)</f>
        <v/>
      </c>
      <c r="I15" s="26" t="str">
        <f ca="1">IF(表23[[#This Row],[商品名称]]="","",说明!$H$4)</f>
        <v/>
      </c>
      <c r="J15" s="26" t="str">
        <f ca="1">IF(表23[[#This Row],[商品名称]]="","",VLOOKUP(I15,顾客服务水平表[#All],2,0))</f>
        <v/>
      </c>
      <c r="K15" s="28" t="str">
        <f t="shared" ca="1" si="1"/>
        <v/>
      </c>
      <c r="L15" s="28" t="str">
        <f t="shared" ca="1" si="2"/>
        <v/>
      </c>
      <c r="M15" s="28" t="str">
        <f t="shared" ca="1" si="3"/>
        <v/>
      </c>
      <c r="N15" s="26" t="str">
        <f ca="1">IF(表23[[#This Row],[商品名称]]="","",SUMIFS(商品资料表[库存],商品资料表[商品名称],表23[[#This Row],[商品名称]]))</f>
        <v/>
      </c>
    </row>
    <row r="16" spans="4:14" x14ac:dyDescent="0.2">
      <c r="D16" s="26" t="str">
        <f t="array" aca="1" ref="D1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7)))&amp;"","")</f>
        <v/>
      </c>
      <c r="E16" s="27" t="str">
        <f t="array" aca="1" ref="E16" ca="1">IFERROR(STDEV(IF(一月内商品日销售出库情况[商品]=库存预警!D16,一月内商品日销售出库情况[数量])),"")</f>
        <v/>
      </c>
      <c r="F16" s="27" t="str">
        <f t="array" aca="1" ref="F16" ca="1">IFERROR(STDEV(IF(一年内商品各月销售出库情况[商品]=库存预警!D16,一年内商品各月销售出库情况[数量])),"")</f>
        <v/>
      </c>
      <c r="G16" s="27" t="str">
        <f t="array" aca="1" ref="G16" ca="1">IFERROR(STDEV(IF(一年内各季度商品销售出库情况[商品]=库存预警!D16,一年内各季度商品销售出库情况[数量])),"")</f>
        <v/>
      </c>
      <c r="H16" s="26" t="str">
        <f ca="1">IF(表23[[#This Row],[商品名称]]="","",说明!$E$4)</f>
        <v/>
      </c>
      <c r="I16" s="26" t="str">
        <f ca="1">IF(表23[[#This Row],[商品名称]]="","",说明!$H$4)</f>
        <v/>
      </c>
      <c r="J16" s="26" t="str">
        <f ca="1">IF(表23[[#This Row],[商品名称]]="","",VLOOKUP(I16,顾客服务水平表[#All],2,0))</f>
        <v/>
      </c>
      <c r="K16" s="28" t="str">
        <f t="shared" ca="1" si="1"/>
        <v/>
      </c>
      <c r="L16" s="28" t="str">
        <f t="shared" ca="1" si="2"/>
        <v/>
      </c>
      <c r="M16" s="28" t="str">
        <f t="shared" ca="1" si="3"/>
        <v/>
      </c>
      <c r="N16" s="26" t="str">
        <f ca="1">IF(表23[[#This Row],[商品名称]]="","",SUMIFS(商品资料表[库存],商品资料表[商品名称],表23[[#This Row],[商品名称]]))</f>
        <v/>
      </c>
    </row>
    <row r="17" spans="4:14" x14ac:dyDescent="0.2">
      <c r="D17" s="26" t="str">
        <f t="array" aca="1" ref="D1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8)))&amp;"","")</f>
        <v/>
      </c>
      <c r="E17" s="27" t="str">
        <f t="array" aca="1" ref="E17" ca="1">IFERROR(STDEV(IF(一月内商品日销售出库情况[商品]=库存预警!D17,一月内商品日销售出库情况[数量])),"")</f>
        <v/>
      </c>
      <c r="F17" s="27" t="str">
        <f t="array" aca="1" ref="F17" ca="1">IFERROR(STDEV(IF(一年内商品各月销售出库情况[商品]=库存预警!D17,一年内商品各月销售出库情况[数量])),"")</f>
        <v/>
      </c>
      <c r="G17" s="27" t="str">
        <f t="array" aca="1" ref="G17" ca="1">IFERROR(STDEV(IF(一年内各季度商品销售出库情况[商品]=库存预警!D17,一年内各季度商品销售出库情况[数量])),"")</f>
        <v/>
      </c>
      <c r="H17" s="26" t="str">
        <f ca="1">IF(表23[[#This Row],[商品名称]]="","",说明!$E$4)</f>
        <v/>
      </c>
      <c r="I17" s="26" t="str">
        <f ca="1">IF(表23[[#This Row],[商品名称]]="","",说明!$H$4)</f>
        <v/>
      </c>
      <c r="J17" s="26" t="str">
        <f ca="1">IF(表23[[#This Row],[商品名称]]="","",VLOOKUP(I17,顾客服务水平表[#All],2,0))</f>
        <v/>
      </c>
      <c r="K17" s="28" t="str">
        <f t="shared" ca="1" si="1"/>
        <v/>
      </c>
      <c r="L17" s="28" t="str">
        <f t="shared" ca="1" si="2"/>
        <v/>
      </c>
      <c r="M17" s="28" t="str">
        <f t="shared" ca="1" si="3"/>
        <v/>
      </c>
      <c r="N17" s="26" t="str">
        <f ca="1">IF(表23[[#This Row],[商品名称]]="","",SUMIFS(商品资料表[库存],商品资料表[商品名称],表23[[#This Row],[商品名称]]))</f>
        <v/>
      </c>
    </row>
    <row r="18" spans="4:14" x14ac:dyDescent="0.2">
      <c r="D18" s="26" t="str">
        <f t="array" aca="1" ref="D1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9)))&amp;"","")</f>
        <v/>
      </c>
      <c r="E18" s="27" t="str">
        <f t="array" aca="1" ref="E18" ca="1">IFERROR(STDEV(IF(一月内商品日销售出库情况[商品]=库存预警!D18,一月内商品日销售出库情况[数量])),"")</f>
        <v/>
      </c>
      <c r="F18" s="27" t="str">
        <f t="array" aca="1" ref="F18" ca="1">IFERROR(STDEV(IF(一年内商品各月销售出库情况[商品]=库存预警!D18,一年内商品各月销售出库情况[数量])),"")</f>
        <v/>
      </c>
      <c r="G18" s="27" t="str">
        <f t="array" aca="1" ref="G18" ca="1">IFERROR(STDEV(IF(一年内各季度商品销售出库情况[商品]=库存预警!D18,一年内各季度商品销售出库情况[数量])),"")</f>
        <v/>
      </c>
      <c r="H18" s="26" t="str">
        <f ca="1">IF(表23[[#This Row],[商品名称]]="","",说明!$E$4)</f>
        <v/>
      </c>
      <c r="I18" s="26" t="str">
        <f ca="1">IF(表23[[#This Row],[商品名称]]="","",说明!$H$4)</f>
        <v/>
      </c>
      <c r="J18" s="26" t="str">
        <f ca="1">IF(表23[[#This Row],[商品名称]]="","",VLOOKUP(I18,顾客服务水平表[#All],2,0))</f>
        <v/>
      </c>
      <c r="K18" s="28" t="str">
        <f t="shared" ca="1" si="1"/>
        <v/>
      </c>
      <c r="L18" s="28" t="str">
        <f t="shared" ca="1" si="2"/>
        <v/>
      </c>
      <c r="M18" s="28" t="str">
        <f t="shared" ca="1" si="3"/>
        <v/>
      </c>
      <c r="N18" s="26" t="str">
        <f ca="1">IF(表23[[#This Row],[商品名称]]="","",SUMIFS(商品资料表[库存],商品资料表[商品名称],表23[[#This Row],[商品名称]]))</f>
        <v/>
      </c>
    </row>
    <row r="19" spans="4:14" x14ac:dyDescent="0.2">
      <c r="D19" s="26" t="str">
        <f t="array" aca="1" ref="D1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10)))&amp;"","")</f>
        <v/>
      </c>
      <c r="E19" s="27" t="str">
        <f t="array" aca="1" ref="E19" ca="1">IFERROR(STDEV(IF(一月内商品日销售出库情况[商品]=库存预警!D19,一月内商品日销售出库情况[数量])),"")</f>
        <v/>
      </c>
      <c r="F19" s="27" t="str">
        <f t="array" aca="1" ref="F19" ca="1">IFERROR(STDEV(IF(一年内商品各月销售出库情况[商品]=库存预警!D19,一年内商品各月销售出库情况[数量])),"")</f>
        <v/>
      </c>
      <c r="G19" s="27" t="str">
        <f t="array" aca="1" ref="G19" ca="1">IFERROR(STDEV(IF(一年内各季度商品销售出库情况[商品]=库存预警!D19,一年内各季度商品销售出库情况[数量])),"")</f>
        <v/>
      </c>
      <c r="H19" s="26" t="str">
        <f ca="1">IF(表23[[#This Row],[商品名称]]="","",说明!$E$4)</f>
        <v/>
      </c>
      <c r="I19" s="26" t="str">
        <f ca="1">IF(表23[[#This Row],[商品名称]]="","",说明!$H$4)</f>
        <v/>
      </c>
      <c r="J19" s="26" t="str">
        <f ca="1">IF(表23[[#This Row],[商品名称]]="","",VLOOKUP(I19,顾客服务水平表[#All],2,0))</f>
        <v/>
      </c>
      <c r="K19" s="28" t="str">
        <f t="shared" ca="1" si="1"/>
        <v/>
      </c>
      <c r="L19" s="28" t="str">
        <f t="shared" ca="1" si="2"/>
        <v/>
      </c>
      <c r="M19" s="28" t="str">
        <f t="shared" ca="1" si="3"/>
        <v/>
      </c>
      <c r="N19" s="26" t="str">
        <f ca="1">IF(表23[[#This Row],[商品名称]]="","",SUMIFS(商品资料表[库存],商品资料表[商品名称],表23[[#This Row],[商品名称]]))</f>
        <v/>
      </c>
    </row>
    <row r="20" spans="4:14" x14ac:dyDescent="0.2">
      <c r="D20" s="26" t="str">
        <f t="array" aca="1" ref="D2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11)))&amp;"","")</f>
        <v/>
      </c>
      <c r="E20" s="27" t="str">
        <f t="array" aca="1" ref="E20" ca="1">IFERROR(STDEV(IF(一月内商品日销售出库情况[商品]=库存预警!D20,一月内商品日销售出库情况[数量])),"")</f>
        <v/>
      </c>
      <c r="F20" s="27" t="str">
        <f t="array" aca="1" ref="F20" ca="1">IFERROR(STDEV(IF(一年内商品各月销售出库情况[商品]=库存预警!D20,一年内商品各月销售出库情况[数量])),"")</f>
        <v/>
      </c>
      <c r="G20" s="27" t="str">
        <f t="array" aca="1" ref="G20" ca="1">IFERROR(STDEV(IF(一年内各季度商品销售出库情况[商品]=库存预警!D20,一年内各季度商品销售出库情况[数量])),"")</f>
        <v/>
      </c>
      <c r="H20" s="26" t="str">
        <f ca="1">IF(表23[[#This Row],[商品名称]]="","",说明!$E$4)</f>
        <v/>
      </c>
      <c r="I20" s="26" t="str">
        <f ca="1">IF(表23[[#This Row],[商品名称]]="","",说明!$H$4)</f>
        <v/>
      </c>
      <c r="J20" s="26" t="str">
        <f ca="1">IF(表23[[#This Row],[商品名称]]="","",VLOOKUP(I20,顾客服务水平表[#All],2,0))</f>
        <v/>
      </c>
      <c r="K20" s="28" t="str">
        <f t="shared" ca="1" si="1"/>
        <v/>
      </c>
      <c r="L20" s="28" t="str">
        <f t="shared" ca="1" si="2"/>
        <v/>
      </c>
      <c r="M20" s="28" t="str">
        <f t="shared" ca="1" si="3"/>
        <v/>
      </c>
      <c r="N20" s="26" t="str">
        <f ca="1">IF(表23[[#This Row],[商品名称]]="","",SUMIFS(商品资料表[库存],商品资料表[商品名称],表23[[#This Row],[商品名称]]))</f>
        <v/>
      </c>
    </row>
    <row r="21" spans="4:14" x14ac:dyDescent="0.2">
      <c r="D21" s="26" t="str">
        <f t="array" aca="1" ref="D2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12)))&amp;"","")</f>
        <v/>
      </c>
      <c r="E21" s="27" t="str">
        <f t="array" aca="1" ref="E21" ca="1">IFERROR(STDEV(IF(一月内商品日销售出库情况[商品]=库存预警!D21,一月内商品日销售出库情况[数量])),"")</f>
        <v/>
      </c>
      <c r="F21" s="27" t="str">
        <f t="array" aca="1" ref="F21" ca="1">IFERROR(STDEV(IF(一年内商品各月销售出库情况[商品]=库存预警!D21,一年内商品各月销售出库情况[数量])),"")</f>
        <v/>
      </c>
      <c r="G21" s="27" t="str">
        <f t="array" aca="1" ref="G21" ca="1">IFERROR(STDEV(IF(一年内各季度商品销售出库情况[商品]=库存预警!D21,一年内各季度商品销售出库情况[数量])),"")</f>
        <v/>
      </c>
      <c r="H21" s="26" t="str">
        <f ca="1">IF(表23[[#This Row],[商品名称]]="","",说明!$E$4)</f>
        <v/>
      </c>
      <c r="I21" s="26" t="str">
        <f ca="1">IF(表23[[#This Row],[商品名称]]="","",说明!$H$4)</f>
        <v/>
      </c>
      <c r="J21" s="26" t="str">
        <f ca="1">IF(表23[[#This Row],[商品名称]]="","",VLOOKUP(I21,顾客服务水平表[#All],2,0))</f>
        <v/>
      </c>
      <c r="K21" s="28" t="str">
        <f t="shared" ca="1" si="1"/>
        <v/>
      </c>
      <c r="L21" s="28" t="str">
        <f t="shared" ca="1" si="2"/>
        <v/>
      </c>
      <c r="M21" s="28" t="str">
        <f t="shared" ca="1" si="3"/>
        <v/>
      </c>
      <c r="N21" s="26" t="str">
        <f ca="1">IF(表23[[#This Row],[商品名称]]="","",SUMIFS(商品资料表[库存],商品资料表[商品名称],表23[[#This Row],[商品名称]]))</f>
        <v/>
      </c>
    </row>
    <row r="22" spans="4:14" x14ac:dyDescent="0.2">
      <c r="D22" s="26" t="str">
        <f t="array" aca="1" ref="D2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13)))&amp;"","")</f>
        <v/>
      </c>
      <c r="E22" s="27" t="str">
        <f t="array" aca="1" ref="E22" ca="1">IFERROR(STDEV(IF(一月内商品日销售出库情况[商品]=库存预警!D22,一月内商品日销售出库情况[数量])),"")</f>
        <v/>
      </c>
      <c r="F22" s="27" t="str">
        <f t="array" aca="1" ref="F22" ca="1">IFERROR(STDEV(IF(一年内商品各月销售出库情况[商品]=库存预警!D22,一年内商品各月销售出库情况[数量])),"")</f>
        <v/>
      </c>
      <c r="G22" s="27" t="str">
        <f t="array" aca="1" ref="G22" ca="1">IFERROR(STDEV(IF(一年内各季度商品销售出库情况[商品]=库存预警!D22,一年内各季度商品销售出库情况[数量])),"")</f>
        <v/>
      </c>
      <c r="H22" s="26" t="str">
        <f ca="1">IF(表23[[#This Row],[商品名称]]="","",说明!$E$4)</f>
        <v/>
      </c>
      <c r="I22" s="26" t="str">
        <f ca="1">IF(表23[[#This Row],[商品名称]]="","",说明!$H$4)</f>
        <v/>
      </c>
      <c r="J22" s="26" t="str">
        <f ca="1">IF(表23[[#This Row],[商品名称]]="","",VLOOKUP(I22,顾客服务水平表[#All],2,0))</f>
        <v/>
      </c>
      <c r="K22" s="28" t="str">
        <f t="shared" ca="1" si="1"/>
        <v/>
      </c>
      <c r="L22" s="28" t="str">
        <f t="shared" ca="1" si="2"/>
        <v/>
      </c>
      <c r="M22" s="28" t="str">
        <f t="shared" ca="1" si="3"/>
        <v/>
      </c>
      <c r="N22" s="26" t="str">
        <f ca="1">IF(表23[[#This Row],[商品名称]]="","",SUMIFS(商品资料表[库存],商品资料表[商品名称],表23[[#This Row],[商品名称]]))</f>
        <v/>
      </c>
    </row>
    <row r="23" spans="4:14" x14ac:dyDescent="0.2">
      <c r="D23" s="26" t="str">
        <f t="array" aca="1" ref="D2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14)))&amp;"","")</f>
        <v/>
      </c>
      <c r="E23" s="27" t="str">
        <f t="array" aca="1" ref="E23" ca="1">IFERROR(STDEV(IF(一月内商品日销售出库情况[商品]=库存预警!D23,一月内商品日销售出库情况[数量])),"")</f>
        <v/>
      </c>
      <c r="F23" s="27" t="str">
        <f t="array" aca="1" ref="F23" ca="1">IFERROR(STDEV(IF(一年内商品各月销售出库情况[商品]=库存预警!D23,一年内商品各月销售出库情况[数量])),"")</f>
        <v/>
      </c>
      <c r="G23" s="27" t="str">
        <f t="array" aca="1" ref="G23" ca="1">IFERROR(STDEV(IF(一年内各季度商品销售出库情况[商品]=库存预警!D23,一年内各季度商品销售出库情况[数量])),"")</f>
        <v/>
      </c>
      <c r="H23" s="26" t="str">
        <f ca="1">IF(表23[[#This Row],[商品名称]]="","",说明!$E$4)</f>
        <v/>
      </c>
      <c r="I23" s="26" t="str">
        <f ca="1">IF(表23[[#This Row],[商品名称]]="","",说明!$H$4)</f>
        <v/>
      </c>
      <c r="J23" s="26" t="str">
        <f ca="1">IF(表23[[#This Row],[商品名称]]="","",VLOOKUP(I23,顾客服务水平表[#All],2,0))</f>
        <v/>
      </c>
      <c r="K23" s="28" t="str">
        <f t="shared" ca="1" si="1"/>
        <v/>
      </c>
      <c r="L23" s="28" t="str">
        <f t="shared" ca="1" si="2"/>
        <v/>
      </c>
      <c r="M23" s="28" t="str">
        <f t="shared" ca="1" si="3"/>
        <v/>
      </c>
      <c r="N23" s="26" t="str">
        <f ca="1">IF(表23[[#This Row],[商品名称]]="","",SUMIFS(商品资料表[库存],商品资料表[商品名称],表23[[#This Row],[商品名称]]))</f>
        <v/>
      </c>
    </row>
    <row r="24" spans="4:14" x14ac:dyDescent="0.2">
      <c r="D24" s="26" t="str">
        <f t="array" aca="1" ref="D2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15)))&amp;"","")</f>
        <v/>
      </c>
      <c r="E24" s="27" t="str">
        <f t="array" aca="1" ref="E24" ca="1">IFERROR(STDEV(IF(一月内商品日销售出库情况[商品]=库存预警!D24,一月内商品日销售出库情况[数量])),"")</f>
        <v/>
      </c>
      <c r="F24" s="27" t="str">
        <f t="array" aca="1" ref="F24" ca="1">IFERROR(STDEV(IF(一年内商品各月销售出库情况[商品]=库存预警!D24,一年内商品各月销售出库情况[数量])),"")</f>
        <v/>
      </c>
      <c r="G24" s="27" t="str">
        <f t="array" aca="1" ref="G24" ca="1">IFERROR(STDEV(IF(一年内各季度商品销售出库情况[商品]=库存预警!D24,一年内各季度商品销售出库情况[数量])),"")</f>
        <v/>
      </c>
      <c r="H24" s="26" t="str">
        <f ca="1">IF(表23[[#This Row],[商品名称]]="","",说明!$E$4)</f>
        <v/>
      </c>
      <c r="I24" s="26" t="str">
        <f ca="1">IF(表23[[#This Row],[商品名称]]="","",说明!$H$4)</f>
        <v/>
      </c>
      <c r="J24" s="26" t="str">
        <f ca="1">IF(表23[[#This Row],[商品名称]]="","",VLOOKUP(I24,顾客服务水平表[#All],2,0))</f>
        <v/>
      </c>
      <c r="K24" s="28" t="str">
        <f t="shared" ca="1" si="1"/>
        <v/>
      </c>
      <c r="L24" s="28" t="str">
        <f t="shared" ca="1" si="2"/>
        <v/>
      </c>
      <c r="M24" s="28" t="str">
        <f t="shared" ca="1" si="3"/>
        <v/>
      </c>
      <c r="N24" s="26" t="str">
        <f ca="1">IF(表23[[#This Row],[商品名称]]="","",SUMIFS(商品资料表[库存],商品资料表[商品名称],表23[[#This Row],[商品名称]]))</f>
        <v/>
      </c>
    </row>
    <row r="25" spans="4:14" x14ac:dyDescent="0.2">
      <c r="D25" s="26" t="str">
        <f t="array" aca="1" ref="D2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16)))&amp;"","")</f>
        <v/>
      </c>
      <c r="E25" s="27" t="str">
        <f t="array" aca="1" ref="E25" ca="1">IFERROR(STDEV(IF(一月内商品日销售出库情况[商品]=库存预警!D25,一月内商品日销售出库情况[数量])),"")</f>
        <v/>
      </c>
      <c r="F25" s="27" t="str">
        <f t="array" aca="1" ref="F25" ca="1">IFERROR(STDEV(IF(一年内商品各月销售出库情况[商品]=库存预警!D25,一年内商品各月销售出库情况[数量])),"")</f>
        <v/>
      </c>
      <c r="G25" s="27" t="str">
        <f t="array" aca="1" ref="G25" ca="1">IFERROR(STDEV(IF(一年内各季度商品销售出库情况[商品]=库存预警!D25,一年内各季度商品销售出库情况[数量])),"")</f>
        <v/>
      </c>
      <c r="H25" s="26" t="str">
        <f ca="1">IF(表23[[#This Row],[商品名称]]="","",说明!$E$4)</f>
        <v/>
      </c>
      <c r="I25" s="26" t="str">
        <f ca="1">IF(表23[[#This Row],[商品名称]]="","",说明!$H$4)</f>
        <v/>
      </c>
      <c r="J25" s="26" t="str">
        <f ca="1">IF(表23[[#This Row],[商品名称]]="","",VLOOKUP(I25,顾客服务水平表[#All],2,0))</f>
        <v/>
      </c>
      <c r="K25" s="28" t="str">
        <f t="shared" ca="1" si="1"/>
        <v/>
      </c>
      <c r="L25" s="28" t="str">
        <f t="shared" ca="1" si="2"/>
        <v/>
      </c>
      <c r="M25" s="28" t="str">
        <f t="shared" ca="1" si="3"/>
        <v/>
      </c>
      <c r="N25" s="26" t="str">
        <f ca="1">IF(表23[[#This Row],[商品名称]]="","",SUMIFS(商品资料表[库存],商品资料表[商品名称],表23[[#This Row],[商品名称]]))</f>
        <v/>
      </c>
    </row>
    <row r="26" spans="4:14" x14ac:dyDescent="0.2">
      <c r="D26" s="26" t="str">
        <f t="array" aca="1" ref="D2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17)))&amp;"","")</f>
        <v/>
      </c>
      <c r="E26" s="27" t="str">
        <f t="array" aca="1" ref="E26" ca="1">IFERROR(STDEV(IF(一月内商品日销售出库情况[商品]=库存预警!D26,一月内商品日销售出库情况[数量])),"")</f>
        <v/>
      </c>
      <c r="F26" s="27" t="str">
        <f t="array" aca="1" ref="F26" ca="1">IFERROR(STDEV(IF(一年内商品各月销售出库情况[商品]=库存预警!D26,一年内商品各月销售出库情况[数量])),"")</f>
        <v/>
      </c>
      <c r="G26" s="27" t="str">
        <f t="array" aca="1" ref="G26" ca="1">IFERROR(STDEV(IF(一年内各季度商品销售出库情况[商品]=库存预警!D26,一年内各季度商品销售出库情况[数量])),"")</f>
        <v/>
      </c>
      <c r="H26" s="26" t="str">
        <f ca="1">IF(表23[[#This Row],[商品名称]]="","",说明!$E$4)</f>
        <v/>
      </c>
      <c r="I26" s="26" t="str">
        <f ca="1">IF(表23[[#This Row],[商品名称]]="","",说明!$H$4)</f>
        <v/>
      </c>
      <c r="J26" s="26" t="str">
        <f ca="1">IF(表23[[#This Row],[商品名称]]="","",VLOOKUP(I26,顾客服务水平表[#All],2,0))</f>
        <v/>
      </c>
      <c r="K26" s="28" t="str">
        <f t="shared" ca="1" si="1"/>
        <v/>
      </c>
      <c r="L26" s="28" t="str">
        <f t="shared" ca="1" si="2"/>
        <v/>
      </c>
      <c r="M26" s="28" t="str">
        <f t="shared" ca="1" si="3"/>
        <v/>
      </c>
      <c r="N26" s="26" t="str">
        <f ca="1">IF(表23[[#This Row],[商品名称]]="","",SUMIFS(商品资料表[库存],商品资料表[商品名称],表23[[#This Row],[商品名称]]))</f>
        <v/>
      </c>
    </row>
    <row r="27" spans="4:14" x14ac:dyDescent="0.2">
      <c r="D27" s="26" t="str">
        <f t="array" aca="1" ref="D2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18)))&amp;"","")</f>
        <v/>
      </c>
      <c r="E27" s="27" t="str">
        <f t="array" aca="1" ref="E27" ca="1">IFERROR(STDEV(IF(一月内商品日销售出库情况[商品]=库存预警!D27,一月内商品日销售出库情况[数量])),"")</f>
        <v/>
      </c>
      <c r="F27" s="27" t="str">
        <f t="array" aca="1" ref="F27" ca="1">IFERROR(STDEV(IF(一年内商品各月销售出库情况[商品]=库存预警!D27,一年内商品各月销售出库情况[数量])),"")</f>
        <v/>
      </c>
      <c r="G27" s="27" t="str">
        <f t="array" aca="1" ref="G27" ca="1">IFERROR(STDEV(IF(一年内各季度商品销售出库情况[商品]=库存预警!D27,一年内各季度商品销售出库情况[数量])),"")</f>
        <v/>
      </c>
      <c r="H27" s="26" t="str">
        <f ca="1">IF(表23[[#This Row],[商品名称]]="","",说明!$E$4)</f>
        <v/>
      </c>
      <c r="I27" s="26" t="str">
        <f ca="1">IF(表23[[#This Row],[商品名称]]="","",说明!$H$4)</f>
        <v/>
      </c>
      <c r="J27" s="26" t="str">
        <f ca="1">IF(表23[[#This Row],[商品名称]]="","",VLOOKUP(I27,顾客服务水平表[#All],2,0))</f>
        <v/>
      </c>
      <c r="K27" s="28" t="str">
        <f t="shared" ca="1" si="1"/>
        <v/>
      </c>
      <c r="L27" s="28" t="str">
        <f t="shared" ca="1" si="2"/>
        <v/>
      </c>
      <c r="M27" s="28" t="str">
        <f t="shared" ca="1" si="3"/>
        <v/>
      </c>
      <c r="N27" s="26" t="str">
        <f ca="1">IF(表23[[#This Row],[商品名称]]="","",SUMIFS(商品资料表[库存],商品资料表[商品名称],表23[[#This Row],[商品名称]]))</f>
        <v/>
      </c>
    </row>
    <row r="28" spans="4:14" x14ac:dyDescent="0.2">
      <c r="D28" s="26" t="str">
        <f t="array" aca="1" ref="D2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19)))&amp;"","")</f>
        <v/>
      </c>
      <c r="E28" s="27" t="str">
        <f t="array" aca="1" ref="E28" ca="1">IFERROR(STDEV(IF(一月内商品日销售出库情况[商品]=库存预警!D28,一月内商品日销售出库情况[数量])),"")</f>
        <v/>
      </c>
      <c r="F28" s="27" t="str">
        <f t="array" aca="1" ref="F28" ca="1">IFERROR(STDEV(IF(一年内商品各月销售出库情况[商品]=库存预警!D28,一年内商品各月销售出库情况[数量])),"")</f>
        <v/>
      </c>
      <c r="G28" s="27" t="str">
        <f t="array" aca="1" ref="G28" ca="1">IFERROR(STDEV(IF(一年内各季度商品销售出库情况[商品]=库存预警!D28,一年内各季度商品销售出库情况[数量])),"")</f>
        <v/>
      </c>
      <c r="H28" s="26" t="str">
        <f ca="1">IF(表23[[#This Row],[商品名称]]="","",说明!$E$4)</f>
        <v/>
      </c>
      <c r="I28" s="26" t="str">
        <f ca="1">IF(表23[[#This Row],[商品名称]]="","",说明!$H$4)</f>
        <v/>
      </c>
      <c r="J28" s="26" t="str">
        <f ca="1">IF(表23[[#This Row],[商品名称]]="","",VLOOKUP(I28,顾客服务水平表[#All],2,0))</f>
        <v/>
      </c>
      <c r="K28" s="28" t="str">
        <f t="shared" ca="1" si="1"/>
        <v/>
      </c>
      <c r="L28" s="28" t="str">
        <f t="shared" ca="1" si="2"/>
        <v/>
      </c>
      <c r="M28" s="28" t="str">
        <f t="shared" ca="1" si="3"/>
        <v/>
      </c>
      <c r="N28" s="26" t="str">
        <f ca="1">IF(表23[[#This Row],[商品名称]]="","",SUMIFS(商品资料表[库存],商品资料表[商品名称],表23[[#This Row],[商品名称]]))</f>
        <v/>
      </c>
    </row>
    <row r="29" spans="4:14" x14ac:dyDescent="0.2">
      <c r="D29" s="26" t="str">
        <f t="array" aca="1" ref="D2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20)))&amp;"","")</f>
        <v/>
      </c>
      <c r="E29" s="27" t="str">
        <f t="array" aca="1" ref="E29" ca="1">IFERROR(STDEV(IF(一月内商品日销售出库情况[商品]=库存预警!D29,一月内商品日销售出库情况[数量])),"")</f>
        <v/>
      </c>
      <c r="F29" s="27" t="str">
        <f t="array" aca="1" ref="F29" ca="1">IFERROR(STDEV(IF(一年内商品各月销售出库情况[商品]=库存预警!D29,一年内商品各月销售出库情况[数量])),"")</f>
        <v/>
      </c>
      <c r="G29" s="27" t="str">
        <f t="array" aca="1" ref="G29" ca="1">IFERROR(STDEV(IF(一年内各季度商品销售出库情况[商品]=库存预警!D29,一年内各季度商品销售出库情况[数量])),"")</f>
        <v/>
      </c>
      <c r="H29" s="26" t="str">
        <f ca="1">IF(表23[[#This Row],[商品名称]]="","",说明!$E$4)</f>
        <v/>
      </c>
      <c r="I29" s="26" t="str">
        <f ca="1">IF(表23[[#This Row],[商品名称]]="","",说明!$H$4)</f>
        <v/>
      </c>
      <c r="J29" s="26" t="str">
        <f ca="1">IF(表23[[#This Row],[商品名称]]="","",VLOOKUP(I29,顾客服务水平表[#All],2,0))</f>
        <v/>
      </c>
      <c r="K29" s="28" t="str">
        <f t="shared" ca="1" si="1"/>
        <v/>
      </c>
      <c r="L29" s="28" t="str">
        <f t="shared" ca="1" si="2"/>
        <v/>
      </c>
      <c r="M29" s="28" t="str">
        <f t="shared" ca="1" si="3"/>
        <v/>
      </c>
      <c r="N29" s="26" t="str">
        <f ca="1">IF(表23[[#This Row],[商品名称]]="","",SUMIFS(商品资料表[库存],商品资料表[商品名称],表23[[#This Row],[商品名称]]))</f>
        <v/>
      </c>
    </row>
    <row r="30" spans="4:14" x14ac:dyDescent="0.2">
      <c r="D30" s="26" t="str">
        <f t="array" aca="1" ref="D3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21)))&amp;"","")</f>
        <v/>
      </c>
      <c r="E30" s="27" t="str">
        <f t="array" aca="1" ref="E30" ca="1">IFERROR(STDEV(IF(一月内商品日销售出库情况[商品]=库存预警!D30,一月内商品日销售出库情况[数量])),"")</f>
        <v/>
      </c>
      <c r="F30" s="27" t="str">
        <f t="array" aca="1" ref="F30" ca="1">IFERROR(STDEV(IF(一年内商品各月销售出库情况[商品]=库存预警!D30,一年内商品各月销售出库情况[数量])),"")</f>
        <v/>
      </c>
      <c r="G30" s="27" t="str">
        <f t="array" aca="1" ref="G30" ca="1">IFERROR(STDEV(IF(一年内各季度商品销售出库情况[商品]=库存预警!D30,一年内各季度商品销售出库情况[数量])),"")</f>
        <v/>
      </c>
      <c r="H30" s="26" t="str">
        <f ca="1">IF(表23[[#This Row],[商品名称]]="","",说明!$E$4)</f>
        <v/>
      </c>
      <c r="I30" s="26" t="str">
        <f ca="1">IF(表23[[#This Row],[商品名称]]="","",说明!$H$4)</f>
        <v/>
      </c>
      <c r="J30" s="26" t="str">
        <f ca="1">IF(表23[[#This Row],[商品名称]]="","",VLOOKUP(I30,顾客服务水平表[#All],2,0))</f>
        <v/>
      </c>
      <c r="K30" s="28" t="str">
        <f t="shared" ca="1" si="1"/>
        <v/>
      </c>
      <c r="L30" s="28" t="str">
        <f t="shared" ca="1" si="2"/>
        <v/>
      </c>
      <c r="M30" s="28" t="str">
        <f t="shared" ca="1" si="3"/>
        <v/>
      </c>
      <c r="N30" s="26" t="str">
        <f ca="1">IF(表23[[#This Row],[商品名称]]="","",SUMIFS(商品资料表[库存],商品资料表[商品名称],表23[[#This Row],[商品名称]]))</f>
        <v/>
      </c>
    </row>
    <row r="31" spans="4:14" x14ac:dyDescent="0.2">
      <c r="D31" s="26" t="str">
        <f t="array" aca="1" ref="D3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22)))&amp;"","")</f>
        <v/>
      </c>
      <c r="E31" s="27" t="str">
        <f t="array" aca="1" ref="E31" ca="1">IFERROR(STDEV(IF(一月内商品日销售出库情况[商品]=库存预警!D31,一月内商品日销售出库情况[数量])),"")</f>
        <v/>
      </c>
      <c r="F31" s="27" t="str">
        <f t="array" aca="1" ref="F31" ca="1">IFERROR(STDEV(IF(一年内商品各月销售出库情况[商品]=库存预警!D31,一年内商品各月销售出库情况[数量])),"")</f>
        <v/>
      </c>
      <c r="G31" s="27" t="str">
        <f t="array" aca="1" ref="G31" ca="1">IFERROR(STDEV(IF(一年内各季度商品销售出库情况[商品]=库存预警!D31,一年内各季度商品销售出库情况[数量])),"")</f>
        <v/>
      </c>
      <c r="H31" s="26" t="str">
        <f ca="1">IF(表23[[#This Row],[商品名称]]="","",说明!$E$4)</f>
        <v/>
      </c>
      <c r="I31" s="26" t="str">
        <f ca="1">IF(表23[[#This Row],[商品名称]]="","",说明!$H$4)</f>
        <v/>
      </c>
      <c r="J31" s="26" t="str">
        <f ca="1">IF(表23[[#This Row],[商品名称]]="","",VLOOKUP(I31,顾客服务水平表[#All],2,0))</f>
        <v/>
      </c>
      <c r="K31" s="28" t="str">
        <f t="shared" ca="1" si="1"/>
        <v/>
      </c>
      <c r="L31" s="28" t="str">
        <f t="shared" ca="1" si="2"/>
        <v/>
      </c>
      <c r="M31" s="28" t="str">
        <f t="shared" ca="1" si="3"/>
        <v/>
      </c>
      <c r="N31" s="26" t="str">
        <f ca="1">IF(表23[[#This Row],[商品名称]]="","",SUMIFS(商品资料表[库存],商品资料表[商品名称],表23[[#This Row],[商品名称]]))</f>
        <v/>
      </c>
    </row>
    <row r="32" spans="4:14" x14ac:dyDescent="0.2">
      <c r="D32" s="26" t="str">
        <f t="array" aca="1" ref="D3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23)))&amp;"","")</f>
        <v/>
      </c>
      <c r="E32" s="27" t="str">
        <f t="array" aca="1" ref="E32" ca="1">IFERROR(STDEV(IF(一月内商品日销售出库情况[商品]=库存预警!D32,一月内商品日销售出库情况[数量])),"")</f>
        <v/>
      </c>
      <c r="F32" s="27" t="str">
        <f t="array" aca="1" ref="F32" ca="1">IFERROR(STDEV(IF(一年内商品各月销售出库情况[商品]=库存预警!D32,一年内商品各月销售出库情况[数量])),"")</f>
        <v/>
      </c>
      <c r="G32" s="27" t="str">
        <f t="array" aca="1" ref="G32" ca="1">IFERROR(STDEV(IF(一年内各季度商品销售出库情况[商品]=库存预警!D32,一年内各季度商品销售出库情况[数量])),"")</f>
        <v/>
      </c>
      <c r="H32" s="26" t="str">
        <f ca="1">IF(表23[[#This Row],[商品名称]]="","",说明!$E$4)</f>
        <v/>
      </c>
      <c r="I32" s="26" t="str">
        <f ca="1">IF(表23[[#This Row],[商品名称]]="","",说明!$H$4)</f>
        <v/>
      </c>
      <c r="J32" s="26" t="str">
        <f ca="1">IF(表23[[#This Row],[商品名称]]="","",VLOOKUP(I32,顾客服务水平表[#All],2,0))</f>
        <v/>
      </c>
      <c r="K32" s="28" t="str">
        <f t="shared" ca="1" si="1"/>
        <v/>
      </c>
      <c r="L32" s="28" t="str">
        <f t="shared" ca="1" si="2"/>
        <v/>
      </c>
      <c r="M32" s="28" t="str">
        <f t="shared" ca="1" si="3"/>
        <v/>
      </c>
      <c r="N32" s="26" t="str">
        <f ca="1">IF(表23[[#This Row],[商品名称]]="","",SUMIFS(商品资料表[库存],商品资料表[商品名称],表23[[#This Row],[商品名称]]))</f>
        <v/>
      </c>
    </row>
    <row r="33" spans="4:14" x14ac:dyDescent="0.2">
      <c r="D33" s="26" t="str">
        <f t="array" aca="1" ref="D3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24)))&amp;"","")</f>
        <v/>
      </c>
      <c r="E33" s="27" t="str">
        <f t="array" aca="1" ref="E33" ca="1">IFERROR(STDEV(IF(一月内商品日销售出库情况[商品]=库存预警!D33,一月内商品日销售出库情况[数量])),"")</f>
        <v/>
      </c>
      <c r="F33" s="27" t="str">
        <f t="array" aca="1" ref="F33" ca="1">IFERROR(STDEV(IF(一年内商品各月销售出库情况[商品]=库存预警!D33,一年内商品各月销售出库情况[数量])),"")</f>
        <v/>
      </c>
      <c r="G33" s="27" t="str">
        <f t="array" aca="1" ref="G33" ca="1">IFERROR(STDEV(IF(一年内各季度商品销售出库情况[商品]=库存预警!D33,一年内各季度商品销售出库情况[数量])),"")</f>
        <v/>
      </c>
      <c r="H33" s="26" t="str">
        <f ca="1">IF(表23[[#This Row],[商品名称]]="","",说明!$E$4)</f>
        <v/>
      </c>
      <c r="I33" s="26" t="str">
        <f ca="1">IF(表23[[#This Row],[商品名称]]="","",说明!$H$4)</f>
        <v/>
      </c>
      <c r="J33" s="26" t="str">
        <f ca="1">IF(表23[[#This Row],[商品名称]]="","",VLOOKUP(I33,顾客服务水平表[#All],2,0))</f>
        <v/>
      </c>
      <c r="K33" s="28" t="str">
        <f t="shared" ca="1" si="1"/>
        <v/>
      </c>
      <c r="L33" s="28" t="str">
        <f t="shared" ca="1" si="2"/>
        <v/>
      </c>
      <c r="M33" s="28" t="str">
        <f t="shared" ca="1" si="3"/>
        <v/>
      </c>
      <c r="N33" s="26" t="str">
        <f ca="1">IF(表23[[#This Row],[商品名称]]="","",SUMIFS(商品资料表[库存],商品资料表[商品名称],表23[[#This Row],[商品名称]]))</f>
        <v/>
      </c>
    </row>
    <row r="34" spans="4:14" x14ac:dyDescent="0.2">
      <c r="D34" s="26" t="str">
        <f t="array" aca="1" ref="D3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25)))&amp;"","")</f>
        <v/>
      </c>
      <c r="E34" s="27" t="str">
        <f t="array" aca="1" ref="E34" ca="1">IFERROR(STDEV(IF(一月内商品日销售出库情况[商品]=库存预警!D34,一月内商品日销售出库情况[数量])),"")</f>
        <v/>
      </c>
      <c r="F34" s="27" t="str">
        <f t="array" aca="1" ref="F34" ca="1">IFERROR(STDEV(IF(一年内商品各月销售出库情况[商品]=库存预警!D34,一年内商品各月销售出库情况[数量])),"")</f>
        <v/>
      </c>
      <c r="G34" s="27" t="str">
        <f t="array" aca="1" ref="G34" ca="1">IFERROR(STDEV(IF(一年内各季度商品销售出库情况[商品]=库存预警!D34,一年内各季度商品销售出库情况[数量])),"")</f>
        <v/>
      </c>
      <c r="H34" s="26" t="str">
        <f ca="1">IF(表23[[#This Row],[商品名称]]="","",说明!$E$4)</f>
        <v/>
      </c>
      <c r="I34" s="26" t="str">
        <f ca="1">IF(表23[[#This Row],[商品名称]]="","",说明!$H$4)</f>
        <v/>
      </c>
      <c r="J34" s="26" t="str">
        <f ca="1">IF(表23[[#This Row],[商品名称]]="","",VLOOKUP(I34,顾客服务水平表[#All],2,0))</f>
        <v/>
      </c>
      <c r="K34" s="28" t="str">
        <f t="shared" ca="1" si="1"/>
        <v/>
      </c>
      <c r="L34" s="28" t="str">
        <f t="shared" ca="1" si="2"/>
        <v/>
      </c>
      <c r="M34" s="28" t="str">
        <f t="shared" ca="1" si="3"/>
        <v/>
      </c>
      <c r="N34" s="26" t="str">
        <f ca="1">IF(表23[[#This Row],[商品名称]]="","",SUMIFS(商品资料表[库存],商品资料表[商品名称],表23[[#This Row],[商品名称]]))</f>
        <v/>
      </c>
    </row>
    <row r="35" spans="4:14" x14ac:dyDescent="0.2">
      <c r="D35" s="26" t="str">
        <f t="array" aca="1" ref="D3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26)))&amp;"","")</f>
        <v/>
      </c>
      <c r="E35" s="27" t="str">
        <f t="array" aca="1" ref="E35" ca="1">IFERROR(STDEV(IF(一月内商品日销售出库情况[商品]=库存预警!D35,一月内商品日销售出库情况[数量])),"")</f>
        <v/>
      </c>
      <c r="F35" s="27" t="str">
        <f t="array" aca="1" ref="F35" ca="1">IFERROR(STDEV(IF(一年内商品各月销售出库情况[商品]=库存预警!D35,一年内商品各月销售出库情况[数量])),"")</f>
        <v/>
      </c>
      <c r="G35" s="27" t="str">
        <f t="array" aca="1" ref="G35" ca="1">IFERROR(STDEV(IF(一年内各季度商品销售出库情况[商品]=库存预警!D35,一年内各季度商品销售出库情况[数量])),"")</f>
        <v/>
      </c>
      <c r="H35" s="26" t="str">
        <f ca="1">IF(表23[[#This Row],[商品名称]]="","",说明!$E$4)</f>
        <v/>
      </c>
      <c r="I35" s="26" t="str">
        <f ca="1">IF(表23[[#This Row],[商品名称]]="","",说明!$H$4)</f>
        <v/>
      </c>
      <c r="J35" s="26" t="str">
        <f ca="1">IF(表23[[#This Row],[商品名称]]="","",VLOOKUP(I35,顾客服务水平表[#All],2,0))</f>
        <v/>
      </c>
      <c r="K35" s="28" t="str">
        <f t="shared" ca="1" si="1"/>
        <v/>
      </c>
      <c r="L35" s="28" t="str">
        <f t="shared" ca="1" si="2"/>
        <v/>
      </c>
      <c r="M35" s="28" t="str">
        <f t="shared" ca="1" si="3"/>
        <v/>
      </c>
      <c r="N35" s="26" t="str">
        <f ca="1">IF(表23[[#This Row],[商品名称]]="","",SUMIFS(商品资料表[库存],商品资料表[商品名称],表23[[#This Row],[商品名称]]))</f>
        <v/>
      </c>
    </row>
    <row r="36" spans="4:14" x14ac:dyDescent="0.2">
      <c r="D36" s="26" t="str">
        <f t="array" aca="1" ref="D3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27)))&amp;"","")</f>
        <v/>
      </c>
      <c r="E36" s="27" t="str">
        <f t="array" aca="1" ref="E36" ca="1">IFERROR(STDEV(IF(一月内商品日销售出库情况[商品]=库存预警!D36,一月内商品日销售出库情况[数量])),"")</f>
        <v/>
      </c>
      <c r="F36" s="27" t="str">
        <f t="array" aca="1" ref="F36" ca="1">IFERROR(STDEV(IF(一年内商品各月销售出库情况[商品]=库存预警!D36,一年内商品各月销售出库情况[数量])),"")</f>
        <v/>
      </c>
      <c r="G36" s="27" t="str">
        <f t="array" aca="1" ref="G36" ca="1">IFERROR(STDEV(IF(一年内各季度商品销售出库情况[商品]=库存预警!D36,一年内各季度商品销售出库情况[数量])),"")</f>
        <v/>
      </c>
      <c r="H36" s="26" t="str">
        <f ca="1">IF(表23[[#This Row],[商品名称]]="","",说明!$E$4)</f>
        <v/>
      </c>
      <c r="I36" s="26" t="str">
        <f ca="1">IF(表23[[#This Row],[商品名称]]="","",说明!$H$4)</f>
        <v/>
      </c>
      <c r="J36" s="26" t="str">
        <f ca="1">IF(表23[[#This Row],[商品名称]]="","",VLOOKUP(I36,顾客服务水平表[#All],2,0))</f>
        <v/>
      </c>
      <c r="K36" s="28" t="str">
        <f t="shared" ca="1" si="1"/>
        <v/>
      </c>
      <c r="L36" s="28" t="str">
        <f t="shared" ca="1" si="2"/>
        <v/>
      </c>
      <c r="M36" s="28" t="str">
        <f t="shared" ca="1" si="3"/>
        <v/>
      </c>
      <c r="N36" s="26" t="str">
        <f ca="1">IF(表23[[#This Row],[商品名称]]="","",SUMIFS(商品资料表[库存],商品资料表[商品名称],表23[[#This Row],[商品名称]]))</f>
        <v/>
      </c>
    </row>
    <row r="37" spans="4:14" x14ac:dyDescent="0.2">
      <c r="D37" s="26" t="str">
        <f t="array" aca="1" ref="D3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28)))&amp;"","")</f>
        <v/>
      </c>
      <c r="E37" s="27" t="str">
        <f t="array" aca="1" ref="E37" ca="1">IFERROR(STDEV(IF(一月内商品日销售出库情况[商品]=库存预警!D37,一月内商品日销售出库情况[数量])),"")</f>
        <v/>
      </c>
      <c r="F37" s="27" t="str">
        <f t="array" aca="1" ref="F37" ca="1">IFERROR(STDEV(IF(一年内商品各月销售出库情况[商品]=库存预警!D37,一年内商品各月销售出库情况[数量])),"")</f>
        <v/>
      </c>
      <c r="G37" s="27" t="str">
        <f t="array" aca="1" ref="G37" ca="1">IFERROR(STDEV(IF(一年内各季度商品销售出库情况[商品]=库存预警!D37,一年内各季度商品销售出库情况[数量])),"")</f>
        <v/>
      </c>
      <c r="H37" s="26" t="str">
        <f ca="1">IF(表23[[#This Row],[商品名称]]="","",说明!$E$4)</f>
        <v/>
      </c>
      <c r="I37" s="26" t="str">
        <f ca="1">IF(表23[[#This Row],[商品名称]]="","",说明!$H$4)</f>
        <v/>
      </c>
      <c r="J37" s="26" t="str">
        <f ca="1">IF(表23[[#This Row],[商品名称]]="","",VLOOKUP(I37,顾客服务水平表[#All],2,0))</f>
        <v/>
      </c>
      <c r="K37" s="28" t="str">
        <f t="shared" ca="1" si="1"/>
        <v/>
      </c>
      <c r="L37" s="28" t="str">
        <f t="shared" ca="1" si="2"/>
        <v/>
      </c>
      <c r="M37" s="28" t="str">
        <f t="shared" ca="1" si="3"/>
        <v/>
      </c>
      <c r="N37" s="26" t="str">
        <f ca="1">IF(表23[[#This Row],[商品名称]]="","",SUMIFS(商品资料表[库存],商品资料表[商品名称],表23[[#This Row],[商品名称]]))</f>
        <v/>
      </c>
    </row>
    <row r="38" spans="4:14" x14ac:dyDescent="0.2">
      <c r="D38" s="26" t="str">
        <f t="array" aca="1" ref="D3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29)))&amp;"","")</f>
        <v/>
      </c>
      <c r="E38" s="27" t="str">
        <f t="array" aca="1" ref="E38" ca="1">IFERROR(STDEV(IF(一月内商品日销售出库情况[商品]=库存预警!D38,一月内商品日销售出库情况[数量])),"")</f>
        <v/>
      </c>
      <c r="F38" s="27" t="str">
        <f t="array" aca="1" ref="F38" ca="1">IFERROR(STDEV(IF(一年内商品各月销售出库情况[商品]=库存预警!D38,一年内商品各月销售出库情况[数量])),"")</f>
        <v/>
      </c>
      <c r="G38" s="27" t="str">
        <f t="array" aca="1" ref="G38" ca="1">IFERROR(STDEV(IF(一年内各季度商品销售出库情况[商品]=库存预警!D38,一年内各季度商品销售出库情况[数量])),"")</f>
        <v/>
      </c>
      <c r="H38" s="26" t="str">
        <f ca="1">IF(表23[[#This Row],[商品名称]]="","",说明!$E$4)</f>
        <v/>
      </c>
      <c r="I38" s="26" t="str">
        <f ca="1">IF(表23[[#This Row],[商品名称]]="","",说明!$H$4)</f>
        <v/>
      </c>
      <c r="J38" s="26" t="str">
        <f ca="1">IF(表23[[#This Row],[商品名称]]="","",VLOOKUP(I38,顾客服务水平表[#All],2,0))</f>
        <v/>
      </c>
      <c r="K38" s="28" t="str">
        <f t="shared" ca="1" si="1"/>
        <v/>
      </c>
      <c r="L38" s="28" t="str">
        <f t="shared" ca="1" si="2"/>
        <v/>
      </c>
      <c r="M38" s="28" t="str">
        <f t="shared" ca="1" si="3"/>
        <v/>
      </c>
      <c r="N38" s="26" t="str">
        <f ca="1">IF(表23[[#This Row],[商品名称]]="","",SUMIFS(商品资料表[库存],商品资料表[商品名称],表23[[#This Row],[商品名称]]))</f>
        <v/>
      </c>
    </row>
    <row r="39" spans="4:14" x14ac:dyDescent="0.2">
      <c r="D39" s="26" t="str">
        <f t="array" aca="1" ref="D3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30)))&amp;"","")</f>
        <v/>
      </c>
      <c r="E39" s="27" t="str">
        <f t="array" aca="1" ref="E39" ca="1">IFERROR(STDEV(IF(一月内商品日销售出库情况[商品]=库存预警!D39,一月内商品日销售出库情况[数量])),"")</f>
        <v/>
      </c>
      <c r="F39" s="27" t="str">
        <f t="array" aca="1" ref="F39" ca="1">IFERROR(STDEV(IF(一年内商品各月销售出库情况[商品]=库存预警!D39,一年内商品各月销售出库情况[数量])),"")</f>
        <v/>
      </c>
      <c r="G39" s="27" t="str">
        <f t="array" aca="1" ref="G39" ca="1">IFERROR(STDEV(IF(一年内各季度商品销售出库情况[商品]=库存预警!D39,一年内各季度商品销售出库情况[数量])),"")</f>
        <v/>
      </c>
      <c r="H39" s="26" t="str">
        <f ca="1">IF(表23[[#This Row],[商品名称]]="","",说明!$E$4)</f>
        <v/>
      </c>
      <c r="I39" s="26" t="str">
        <f ca="1">IF(表23[[#This Row],[商品名称]]="","",说明!$H$4)</f>
        <v/>
      </c>
      <c r="J39" s="26" t="str">
        <f ca="1">IF(表23[[#This Row],[商品名称]]="","",VLOOKUP(I39,顾客服务水平表[#All],2,0))</f>
        <v/>
      </c>
      <c r="K39" s="28" t="str">
        <f t="shared" ca="1" si="1"/>
        <v/>
      </c>
      <c r="L39" s="28" t="str">
        <f t="shared" ca="1" si="2"/>
        <v/>
      </c>
      <c r="M39" s="28" t="str">
        <f t="shared" ca="1" si="3"/>
        <v/>
      </c>
      <c r="N39" s="26" t="str">
        <f ca="1">IF(表23[[#This Row],[商品名称]]="","",SUMIFS(商品资料表[库存],商品资料表[商品名称],表23[[#This Row],[商品名称]]))</f>
        <v/>
      </c>
    </row>
    <row r="40" spans="4:14" x14ac:dyDescent="0.2">
      <c r="D40" s="26" t="str">
        <f t="array" aca="1" ref="D4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31)))&amp;"","")</f>
        <v/>
      </c>
      <c r="E40" s="27" t="str">
        <f t="array" aca="1" ref="E40" ca="1">IFERROR(STDEV(IF(一月内商品日销售出库情况[商品]=库存预警!D40,一月内商品日销售出库情况[数量])),"")</f>
        <v/>
      </c>
      <c r="F40" s="27" t="str">
        <f t="array" aca="1" ref="F40" ca="1">IFERROR(STDEV(IF(一年内商品各月销售出库情况[商品]=库存预警!D40,一年内商品各月销售出库情况[数量])),"")</f>
        <v/>
      </c>
      <c r="G40" s="27" t="str">
        <f t="array" aca="1" ref="G40" ca="1">IFERROR(STDEV(IF(一年内各季度商品销售出库情况[商品]=库存预警!D40,一年内各季度商品销售出库情况[数量])),"")</f>
        <v/>
      </c>
      <c r="H40" s="26" t="str">
        <f ca="1">IF(表23[[#This Row],[商品名称]]="","",说明!$E$4)</f>
        <v/>
      </c>
      <c r="I40" s="26" t="str">
        <f ca="1">IF(表23[[#This Row],[商品名称]]="","",说明!$H$4)</f>
        <v/>
      </c>
      <c r="J40" s="26" t="str">
        <f ca="1">IF(表23[[#This Row],[商品名称]]="","",VLOOKUP(I40,顾客服务水平表[#All],2,0))</f>
        <v/>
      </c>
      <c r="K40" s="28" t="str">
        <f t="shared" ca="1" si="1"/>
        <v/>
      </c>
      <c r="L40" s="28" t="str">
        <f t="shared" ca="1" si="2"/>
        <v/>
      </c>
      <c r="M40" s="28" t="str">
        <f t="shared" ca="1" si="3"/>
        <v/>
      </c>
      <c r="N40" s="26" t="str">
        <f ca="1">IF(表23[[#This Row],[商品名称]]="","",SUMIFS(商品资料表[库存],商品资料表[商品名称],表23[[#This Row],[商品名称]]))</f>
        <v/>
      </c>
    </row>
    <row r="41" spans="4:14" x14ac:dyDescent="0.2">
      <c r="D41" s="26" t="str">
        <f t="array" aca="1" ref="D4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32)))&amp;"","")</f>
        <v/>
      </c>
      <c r="E41" s="27" t="str">
        <f t="array" aca="1" ref="E41" ca="1">IFERROR(STDEV(IF(一月内商品日销售出库情况[商品]=库存预警!D41,一月内商品日销售出库情况[数量])),"")</f>
        <v/>
      </c>
      <c r="F41" s="27" t="str">
        <f t="array" aca="1" ref="F41" ca="1">IFERROR(STDEV(IF(一年内商品各月销售出库情况[商品]=库存预警!D41,一年内商品各月销售出库情况[数量])),"")</f>
        <v/>
      </c>
      <c r="G41" s="27" t="str">
        <f t="array" aca="1" ref="G41" ca="1">IFERROR(STDEV(IF(一年内各季度商品销售出库情况[商品]=库存预警!D41,一年内各季度商品销售出库情况[数量])),"")</f>
        <v/>
      </c>
      <c r="H41" s="26" t="str">
        <f ca="1">IF(表23[[#This Row],[商品名称]]="","",说明!$E$4)</f>
        <v/>
      </c>
      <c r="I41" s="26" t="str">
        <f ca="1">IF(表23[[#This Row],[商品名称]]="","",说明!$H$4)</f>
        <v/>
      </c>
      <c r="J41" s="26" t="str">
        <f ca="1">IF(表23[[#This Row],[商品名称]]="","",VLOOKUP(I41,顾客服务水平表[#All],2,0))</f>
        <v/>
      </c>
      <c r="K41" s="28" t="str">
        <f t="shared" ca="1" si="1"/>
        <v/>
      </c>
      <c r="L41" s="28" t="str">
        <f t="shared" ca="1" si="2"/>
        <v/>
      </c>
      <c r="M41" s="28" t="str">
        <f t="shared" ca="1" si="3"/>
        <v/>
      </c>
      <c r="N41" s="26" t="str">
        <f ca="1">IF(表23[[#This Row],[商品名称]]="","",SUMIFS(商品资料表[库存],商品资料表[商品名称],表23[[#This Row],[商品名称]]))</f>
        <v/>
      </c>
    </row>
    <row r="42" spans="4:14" x14ac:dyDescent="0.2">
      <c r="D42" s="26" t="str">
        <f t="array" aca="1" ref="D4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33)))&amp;"","")</f>
        <v/>
      </c>
      <c r="E42" s="27" t="str">
        <f t="array" aca="1" ref="E42" ca="1">IFERROR(STDEV(IF(一月内商品日销售出库情况[商品]=库存预警!D42,一月内商品日销售出库情况[数量])),"")</f>
        <v/>
      </c>
      <c r="F42" s="27" t="str">
        <f t="array" aca="1" ref="F42" ca="1">IFERROR(STDEV(IF(一年内商品各月销售出库情况[商品]=库存预警!D42,一年内商品各月销售出库情况[数量])),"")</f>
        <v/>
      </c>
      <c r="G42" s="27" t="str">
        <f t="array" aca="1" ref="G42" ca="1">IFERROR(STDEV(IF(一年内各季度商品销售出库情况[商品]=库存预警!D42,一年内各季度商品销售出库情况[数量])),"")</f>
        <v/>
      </c>
      <c r="H42" s="26" t="str">
        <f ca="1">IF(表23[[#This Row],[商品名称]]="","",说明!$E$4)</f>
        <v/>
      </c>
      <c r="I42" s="26" t="str">
        <f ca="1">IF(表23[[#This Row],[商品名称]]="","",说明!$H$4)</f>
        <v/>
      </c>
      <c r="J42" s="26" t="str">
        <f ca="1">IF(表23[[#This Row],[商品名称]]="","",VLOOKUP(I42,顾客服务水平表[#All],2,0))</f>
        <v/>
      </c>
      <c r="K42" s="28" t="str">
        <f t="shared" ca="1" si="1"/>
        <v/>
      </c>
      <c r="L42" s="28" t="str">
        <f t="shared" ca="1" si="2"/>
        <v/>
      </c>
      <c r="M42" s="28" t="str">
        <f t="shared" ca="1" si="3"/>
        <v/>
      </c>
      <c r="N42" s="26" t="str">
        <f ca="1">IF(表23[[#This Row],[商品名称]]="","",SUMIFS(商品资料表[库存],商品资料表[商品名称],表23[[#This Row],[商品名称]]))</f>
        <v/>
      </c>
    </row>
    <row r="43" spans="4:14" x14ac:dyDescent="0.2">
      <c r="D43" s="26" t="str">
        <f t="array" aca="1" ref="D4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34)))&amp;"","")</f>
        <v/>
      </c>
      <c r="E43" s="27" t="str">
        <f t="array" aca="1" ref="E43" ca="1">IFERROR(STDEV(IF(一月内商品日销售出库情况[商品]=库存预警!D43,一月内商品日销售出库情况[数量])),"")</f>
        <v/>
      </c>
      <c r="F43" s="27" t="str">
        <f t="array" aca="1" ref="F43" ca="1">IFERROR(STDEV(IF(一年内商品各月销售出库情况[商品]=库存预警!D43,一年内商品各月销售出库情况[数量])),"")</f>
        <v/>
      </c>
      <c r="G43" s="27" t="str">
        <f t="array" aca="1" ref="G43" ca="1">IFERROR(STDEV(IF(一年内各季度商品销售出库情况[商品]=库存预警!D43,一年内各季度商品销售出库情况[数量])),"")</f>
        <v/>
      </c>
      <c r="H43" s="26" t="str">
        <f ca="1">IF(表23[[#This Row],[商品名称]]="","",说明!$E$4)</f>
        <v/>
      </c>
      <c r="I43" s="26" t="str">
        <f ca="1">IF(表23[[#This Row],[商品名称]]="","",说明!$H$4)</f>
        <v/>
      </c>
      <c r="J43" s="26" t="str">
        <f ca="1">IF(表23[[#This Row],[商品名称]]="","",VLOOKUP(I43,顾客服务水平表[#All],2,0))</f>
        <v/>
      </c>
      <c r="K43" s="28" t="str">
        <f t="shared" ca="1" si="1"/>
        <v/>
      </c>
      <c r="L43" s="28" t="str">
        <f t="shared" ca="1" si="2"/>
        <v/>
      </c>
      <c r="M43" s="28" t="str">
        <f t="shared" ca="1" si="3"/>
        <v/>
      </c>
      <c r="N43" s="26" t="str">
        <f ca="1">IF(表23[[#This Row],[商品名称]]="","",SUMIFS(商品资料表[库存],商品资料表[商品名称],表23[[#This Row],[商品名称]]))</f>
        <v/>
      </c>
    </row>
    <row r="44" spans="4:14" x14ac:dyDescent="0.2">
      <c r="D44" s="26" t="str">
        <f t="array" aca="1" ref="D4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35)))&amp;"","")</f>
        <v/>
      </c>
      <c r="E44" s="27" t="str">
        <f t="array" aca="1" ref="E44" ca="1">IFERROR(STDEV(IF(一月内商品日销售出库情况[商品]=库存预警!D44,一月内商品日销售出库情况[数量])),"")</f>
        <v/>
      </c>
      <c r="F44" s="27" t="str">
        <f t="array" aca="1" ref="F44" ca="1">IFERROR(STDEV(IF(一年内商品各月销售出库情况[商品]=库存预警!D44,一年内商品各月销售出库情况[数量])),"")</f>
        <v/>
      </c>
      <c r="G44" s="27" t="str">
        <f t="array" aca="1" ref="G44" ca="1">IFERROR(STDEV(IF(一年内各季度商品销售出库情况[商品]=库存预警!D44,一年内各季度商品销售出库情况[数量])),"")</f>
        <v/>
      </c>
      <c r="H44" s="26" t="str">
        <f ca="1">IF(表23[[#This Row],[商品名称]]="","",说明!$E$4)</f>
        <v/>
      </c>
      <c r="I44" s="26" t="str">
        <f ca="1">IF(表23[[#This Row],[商品名称]]="","",说明!$H$4)</f>
        <v/>
      </c>
      <c r="J44" s="26" t="str">
        <f ca="1">IF(表23[[#This Row],[商品名称]]="","",VLOOKUP(I44,顾客服务水平表[#All],2,0))</f>
        <v/>
      </c>
      <c r="K44" s="28" t="str">
        <f t="shared" ca="1" si="1"/>
        <v/>
      </c>
      <c r="L44" s="28" t="str">
        <f t="shared" ca="1" si="2"/>
        <v/>
      </c>
      <c r="M44" s="28" t="str">
        <f t="shared" ca="1" si="3"/>
        <v/>
      </c>
      <c r="N44" s="26" t="str">
        <f ca="1">IF(表23[[#This Row],[商品名称]]="","",SUMIFS(商品资料表[库存],商品资料表[商品名称],表23[[#This Row],[商品名称]]))</f>
        <v/>
      </c>
    </row>
    <row r="45" spans="4:14" x14ac:dyDescent="0.2">
      <c r="D45" s="26" t="str">
        <f t="array" aca="1" ref="D4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36)))&amp;"","")</f>
        <v/>
      </c>
      <c r="E45" s="27" t="str">
        <f t="array" aca="1" ref="E45" ca="1">IFERROR(STDEV(IF(一月内商品日销售出库情况[商品]=库存预警!D45,一月内商品日销售出库情况[数量])),"")</f>
        <v/>
      </c>
      <c r="F45" s="27" t="str">
        <f t="array" aca="1" ref="F45" ca="1">IFERROR(STDEV(IF(一年内商品各月销售出库情况[商品]=库存预警!D45,一年内商品各月销售出库情况[数量])),"")</f>
        <v/>
      </c>
      <c r="G45" s="27" t="str">
        <f t="array" aca="1" ref="G45" ca="1">IFERROR(STDEV(IF(一年内各季度商品销售出库情况[商品]=库存预警!D45,一年内各季度商品销售出库情况[数量])),"")</f>
        <v/>
      </c>
      <c r="H45" s="26" t="str">
        <f ca="1">IF(表23[[#This Row],[商品名称]]="","",说明!$E$4)</f>
        <v/>
      </c>
      <c r="I45" s="26" t="str">
        <f ca="1">IF(表23[[#This Row],[商品名称]]="","",说明!$H$4)</f>
        <v/>
      </c>
      <c r="J45" s="26" t="str">
        <f ca="1">IF(表23[[#This Row],[商品名称]]="","",VLOOKUP(I45,顾客服务水平表[#All],2,0))</f>
        <v/>
      </c>
      <c r="K45" s="28" t="str">
        <f t="shared" ca="1" si="1"/>
        <v/>
      </c>
      <c r="L45" s="28" t="str">
        <f t="shared" ca="1" si="2"/>
        <v/>
      </c>
      <c r="M45" s="28" t="str">
        <f t="shared" ca="1" si="3"/>
        <v/>
      </c>
      <c r="N45" s="26" t="str">
        <f ca="1">IF(表23[[#This Row],[商品名称]]="","",SUMIFS(商品资料表[库存],商品资料表[商品名称],表23[[#This Row],[商品名称]]))</f>
        <v/>
      </c>
    </row>
    <row r="46" spans="4:14" x14ac:dyDescent="0.2">
      <c r="D46" s="26" t="str">
        <f t="array" aca="1" ref="D4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37)))&amp;"","")</f>
        <v/>
      </c>
      <c r="E46" s="27" t="str">
        <f t="array" aca="1" ref="E46" ca="1">IFERROR(STDEV(IF(一月内商品日销售出库情况[商品]=库存预警!D46,一月内商品日销售出库情况[数量])),"")</f>
        <v/>
      </c>
      <c r="F46" s="27" t="str">
        <f t="array" aca="1" ref="F46" ca="1">IFERROR(STDEV(IF(一年内商品各月销售出库情况[商品]=库存预警!D46,一年内商品各月销售出库情况[数量])),"")</f>
        <v/>
      </c>
      <c r="G46" s="27" t="str">
        <f t="array" aca="1" ref="G46" ca="1">IFERROR(STDEV(IF(一年内各季度商品销售出库情况[商品]=库存预警!D46,一年内各季度商品销售出库情况[数量])),"")</f>
        <v/>
      </c>
      <c r="H46" s="26" t="str">
        <f ca="1">IF(表23[[#This Row],[商品名称]]="","",说明!$E$4)</f>
        <v/>
      </c>
      <c r="I46" s="26" t="str">
        <f ca="1">IF(表23[[#This Row],[商品名称]]="","",说明!$H$4)</f>
        <v/>
      </c>
      <c r="J46" s="26" t="str">
        <f ca="1">IF(表23[[#This Row],[商品名称]]="","",VLOOKUP(I46,顾客服务水平表[#All],2,0))</f>
        <v/>
      </c>
      <c r="K46" s="28" t="str">
        <f t="shared" ca="1" si="1"/>
        <v/>
      </c>
      <c r="L46" s="28" t="str">
        <f t="shared" ca="1" si="2"/>
        <v/>
      </c>
      <c r="M46" s="28" t="str">
        <f t="shared" ca="1" si="3"/>
        <v/>
      </c>
      <c r="N46" s="26" t="str">
        <f ca="1">IF(表23[[#This Row],[商品名称]]="","",SUMIFS(商品资料表[库存],商品资料表[商品名称],表23[[#This Row],[商品名称]]))</f>
        <v/>
      </c>
    </row>
    <row r="47" spans="4:14" x14ac:dyDescent="0.2">
      <c r="D47" s="26" t="str">
        <f t="array" aca="1" ref="D4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38)))&amp;"","")</f>
        <v/>
      </c>
      <c r="E47" s="27" t="str">
        <f t="array" aca="1" ref="E47" ca="1">IFERROR(STDEV(IF(一月内商品日销售出库情况[商品]=库存预警!D47,一月内商品日销售出库情况[数量])),"")</f>
        <v/>
      </c>
      <c r="F47" s="27" t="str">
        <f t="array" aca="1" ref="F47" ca="1">IFERROR(STDEV(IF(一年内商品各月销售出库情况[商品]=库存预警!D47,一年内商品各月销售出库情况[数量])),"")</f>
        <v/>
      </c>
      <c r="G47" s="27" t="str">
        <f t="array" aca="1" ref="G47" ca="1">IFERROR(STDEV(IF(一年内各季度商品销售出库情况[商品]=库存预警!D47,一年内各季度商品销售出库情况[数量])),"")</f>
        <v/>
      </c>
      <c r="H47" s="26" t="str">
        <f ca="1">IF(表23[[#This Row],[商品名称]]="","",说明!$E$4)</f>
        <v/>
      </c>
      <c r="I47" s="26" t="str">
        <f ca="1">IF(表23[[#This Row],[商品名称]]="","",说明!$H$4)</f>
        <v/>
      </c>
      <c r="J47" s="26" t="str">
        <f ca="1">IF(表23[[#This Row],[商品名称]]="","",VLOOKUP(I47,顾客服务水平表[#All],2,0))</f>
        <v/>
      </c>
      <c r="K47" s="28" t="str">
        <f t="shared" ca="1" si="1"/>
        <v/>
      </c>
      <c r="L47" s="28" t="str">
        <f t="shared" ca="1" si="2"/>
        <v/>
      </c>
      <c r="M47" s="28" t="str">
        <f t="shared" ca="1" si="3"/>
        <v/>
      </c>
      <c r="N47" s="26" t="str">
        <f ca="1">IF(表23[[#This Row],[商品名称]]="","",SUMIFS(商品资料表[库存],商品资料表[商品名称],表23[[#This Row],[商品名称]]))</f>
        <v/>
      </c>
    </row>
    <row r="48" spans="4:14" x14ac:dyDescent="0.2">
      <c r="D48" s="26" t="str">
        <f t="array" aca="1" ref="D4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39)))&amp;"","")</f>
        <v/>
      </c>
      <c r="E48" s="27" t="str">
        <f t="array" aca="1" ref="E48" ca="1">IFERROR(STDEV(IF(一月内商品日销售出库情况[商品]=库存预警!D48,一月内商品日销售出库情况[数量])),"")</f>
        <v/>
      </c>
      <c r="F48" s="27" t="str">
        <f t="array" aca="1" ref="F48" ca="1">IFERROR(STDEV(IF(一年内商品各月销售出库情况[商品]=库存预警!D48,一年内商品各月销售出库情况[数量])),"")</f>
        <v/>
      </c>
      <c r="G48" s="27" t="str">
        <f t="array" aca="1" ref="G48" ca="1">IFERROR(STDEV(IF(一年内各季度商品销售出库情况[商品]=库存预警!D48,一年内各季度商品销售出库情况[数量])),"")</f>
        <v/>
      </c>
      <c r="H48" s="26" t="str">
        <f ca="1">IF(表23[[#This Row],[商品名称]]="","",说明!$E$4)</f>
        <v/>
      </c>
      <c r="I48" s="26" t="str">
        <f ca="1">IF(表23[[#This Row],[商品名称]]="","",说明!$H$4)</f>
        <v/>
      </c>
      <c r="J48" s="26" t="str">
        <f ca="1">IF(表23[[#This Row],[商品名称]]="","",VLOOKUP(I48,顾客服务水平表[#All],2,0))</f>
        <v/>
      </c>
      <c r="K48" s="28" t="str">
        <f t="shared" ca="1" si="1"/>
        <v/>
      </c>
      <c r="L48" s="28" t="str">
        <f t="shared" ca="1" si="2"/>
        <v/>
      </c>
      <c r="M48" s="28" t="str">
        <f t="shared" ca="1" si="3"/>
        <v/>
      </c>
      <c r="N48" s="26" t="str">
        <f ca="1">IF(表23[[#This Row],[商品名称]]="","",SUMIFS(商品资料表[库存],商品资料表[商品名称],表23[[#This Row],[商品名称]]))</f>
        <v/>
      </c>
    </row>
    <row r="49" spans="4:14" x14ac:dyDescent="0.2">
      <c r="D49" s="26" t="str">
        <f t="array" aca="1" ref="D4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40)))&amp;"","")</f>
        <v/>
      </c>
      <c r="E49" s="27" t="str">
        <f t="array" aca="1" ref="E49" ca="1">IFERROR(STDEV(IF(一月内商品日销售出库情况[商品]=库存预警!D49,一月内商品日销售出库情况[数量])),"")</f>
        <v/>
      </c>
      <c r="F49" s="27" t="str">
        <f t="array" aca="1" ref="F49" ca="1">IFERROR(STDEV(IF(一年内商品各月销售出库情况[商品]=库存预警!D49,一年内商品各月销售出库情况[数量])),"")</f>
        <v/>
      </c>
      <c r="G49" s="27" t="str">
        <f t="array" aca="1" ref="G49" ca="1">IFERROR(STDEV(IF(一年内各季度商品销售出库情况[商品]=库存预警!D49,一年内各季度商品销售出库情况[数量])),"")</f>
        <v/>
      </c>
      <c r="H49" s="26" t="str">
        <f ca="1">IF(表23[[#This Row],[商品名称]]="","",说明!$E$4)</f>
        <v/>
      </c>
      <c r="I49" s="26" t="str">
        <f ca="1">IF(表23[[#This Row],[商品名称]]="","",说明!$H$4)</f>
        <v/>
      </c>
      <c r="J49" s="26" t="str">
        <f ca="1">IF(表23[[#This Row],[商品名称]]="","",VLOOKUP(I49,顾客服务水平表[#All],2,0))</f>
        <v/>
      </c>
      <c r="K49" s="28" t="str">
        <f t="shared" ca="1" si="1"/>
        <v/>
      </c>
      <c r="L49" s="28" t="str">
        <f t="shared" ca="1" si="2"/>
        <v/>
      </c>
      <c r="M49" s="28" t="str">
        <f t="shared" ca="1" si="3"/>
        <v/>
      </c>
      <c r="N49" s="26" t="str">
        <f ca="1">IF(表23[[#This Row],[商品名称]]="","",SUMIFS(商品资料表[库存],商品资料表[商品名称],表23[[#This Row],[商品名称]]))</f>
        <v/>
      </c>
    </row>
    <row r="50" spans="4:14" x14ac:dyDescent="0.2">
      <c r="D50" s="26" t="str">
        <f t="array" aca="1" ref="D5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41)))&amp;"","")</f>
        <v/>
      </c>
      <c r="E50" s="27" t="str">
        <f t="array" aca="1" ref="E50" ca="1">IFERROR(STDEV(IF(一月内商品日销售出库情况[商品]=库存预警!D50,一月内商品日销售出库情况[数量])),"")</f>
        <v/>
      </c>
      <c r="F50" s="27" t="str">
        <f t="array" aca="1" ref="F50" ca="1">IFERROR(STDEV(IF(一年内商品各月销售出库情况[商品]=库存预警!D50,一年内商品各月销售出库情况[数量])),"")</f>
        <v/>
      </c>
      <c r="G50" s="27" t="str">
        <f t="array" aca="1" ref="G50" ca="1">IFERROR(STDEV(IF(一年内各季度商品销售出库情况[商品]=库存预警!D50,一年内各季度商品销售出库情况[数量])),"")</f>
        <v/>
      </c>
      <c r="H50" s="26" t="str">
        <f ca="1">IF(表23[[#This Row],[商品名称]]="","",说明!$E$4)</f>
        <v/>
      </c>
      <c r="I50" s="26" t="str">
        <f ca="1">IF(表23[[#This Row],[商品名称]]="","",说明!$H$4)</f>
        <v/>
      </c>
      <c r="J50" s="26" t="str">
        <f ca="1">IF(表23[[#This Row],[商品名称]]="","",VLOOKUP(I50,顾客服务水平表[#All],2,0))</f>
        <v/>
      </c>
      <c r="K50" s="28" t="str">
        <f t="shared" ca="1" si="1"/>
        <v/>
      </c>
      <c r="L50" s="28" t="str">
        <f t="shared" ca="1" si="2"/>
        <v/>
      </c>
      <c r="M50" s="28" t="str">
        <f t="shared" ca="1" si="3"/>
        <v/>
      </c>
      <c r="N50" s="26" t="str">
        <f ca="1">IF(表23[[#This Row],[商品名称]]="","",SUMIFS(商品资料表[库存],商品资料表[商品名称],表23[[#This Row],[商品名称]]))</f>
        <v/>
      </c>
    </row>
    <row r="51" spans="4:14" x14ac:dyDescent="0.2">
      <c r="D51" s="26" t="str">
        <f t="array" aca="1" ref="D5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42)))&amp;"","")</f>
        <v/>
      </c>
      <c r="E51" s="27" t="str">
        <f t="array" aca="1" ref="E51" ca="1">IFERROR(STDEV(IF(一月内商品日销售出库情况[商品]=库存预警!D51,一月内商品日销售出库情况[数量])),"")</f>
        <v/>
      </c>
      <c r="F51" s="27" t="str">
        <f t="array" aca="1" ref="F51" ca="1">IFERROR(STDEV(IF(一年内商品各月销售出库情况[商品]=库存预警!D51,一年内商品各月销售出库情况[数量])),"")</f>
        <v/>
      </c>
      <c r="G51" s="27" t="str">
        <f t="array" aca="1" ref="G51" ca="1">IFERROR(STDEV(IF(一年内各季度商品销售出库情况[商品]=库存预警!D51,一年内各季度商品销售出库情况[数量])),"")</f>
        <v/>
      </c>
      <c r="H51" s="26" t="str">
        <f ca="1">IF(表23[[#This Row],[商品名称]]="","",说明!$E$4)</f>
        <v/>
      </c>
      <c r="I51" s="26" t="str">
        <f ca="1">IF(表23[[#This Row],[商品名称]]="","",说明!$H$4)</f>
        <v/>
      </c>
      <c r="J51" s="26" t="str">
        <f ca="1">IF(表23[[#This Row],[商品名称]]="","",VLOOKUP(I51,顾客服务水平表[#All],2,0))</f>
        <v/>
      </c>
      <c r="K51" s="28" t="str">
        <f t="shared" ca="1" si="1"/>
        <v/>
      </c>
      <c r="L51" s="28" t="str">
        <f t="shared" ca="1" si="2"/>
        <v/>
      </c>
      <c r="M51" s="28" t="str">
        <f t="shared" ca="1" si="3"/>
        <v/>
      </c>
      <c r="N51" s="26" t="str">
        <f ca="1">IF(表23[[#This Row],[商品名称]]="","",SUMIFS(商品资料表[库存],商品资料表[商品名称],表23[[#This Row],[商品名称]]))</f>
        <v/>
      </c>
    </row>
    <row r="52" spans="4:14" x14ac:dyDescent="0.2">
      <c r="D52" s="26" t="str">
        <f t="array" aca="1" ref="D5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43)))&amp;"","")</f>
        <v/>
      </c>
      <c r="E52" s="27" t="str">
        <f t="array" aca="1" ref="E52" ca="1">IFERROR(STDEV(IF(一月内商品日销售出库情况[商品]=库存预警!D52,一月内商品日销售出库情况[数量])),"")</f>
        <v/>
      </c>
      <c r="F52" s="27" t="str">
        <f t="array" aca="1" ref="F52" ca="1">IFERROR(STDEV(IF(一年内商品各月销售出库情况[商品]=库存预警!D52,一年内商品各月销售出库情况[数量])),"")</f>
        <v/>
      </c>
      <c r="G52" s="27" t="str">
        <f t="array" aca="1" ref="G52" ca="1">IFERROR(STDEV(IF(一年内各季度商品销售出库情况[商品]=库存预警!D52,一年内各季度商品销售出库情况[数量])),"")</f>
        <v/>
      </c>
      <c r="H52" s="26" t="str">
        <f ca="1">IF(表23[[#This Row],[商品名称]]="","",说明!$E$4)</f>
        <v/>
      </c>
      <c r="I52" s="26" t="str">
        <f ca="1">IF(表23[[#This Row],[商品名称]]="","",说明!$H$4)</f>
        <v/>
      </c>
      <c r="J52" s="26" t="str">
        <f ca="1">IF(表23[[#This Row],[商品名称]]="","",VLOOKUP(I52,顾客服务水平表[#All],2,0))</f>
        <v/>
      </c>
      <c r="K52" s="28" t="str">
        <f t="shared" ca="1" si="1"/>
        <v/>
      </c>
      <c r="L52" s="28" t="str">
        <f t="shared" ca="1" si="2"/>
        <v/>
      </c>
      <c r="M52" s="28" t="str">
        <f t="shared" ca="1" si="3"/>
        <v/>
      </c>
      <c r="N52" s="26" t="str">
        <f ca="1">IF(表23[[#This Row],[商品名称]]="","",SUMIFS(商品资料表[库存],商品资料表[商品名称],表23[[#This Row],[商品名称]]))</f>
        <v/>
      </c>
    </row>
    <row r="53" spans="4:14" x14ac:dyDescent="0.2">
      <c r="D53" s="26" t="str">
        <f t="array" aca="1" ref="D5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44)))&amp;"","")</f>
        <v/>
      </c>
      <c r="E53" s="27" t="str">
        <f t="array" aca="1" ref="E53" ca="1">IFERROR(STDEV(IF(一月内商品日销售出库情况[商品]=库存预警!D53,一月内商品日销售出库情况[数量])),"")</f>
        <v/>
      </c>
      <c r="F53" s="27" t="str">
        <f t="array" aca="1" ref="F53" ca="1">IFERROR(STDEV(IF(一年内商品各月销售出库情况[商品]=库存预警!D53,一年内商品各月销售出库情况[数量])),"")</f>
        <v/>
      </c>
      <c r="G53" s="27" t="str">
        <f t="array" aca="1" ref="G53" ca="1">IFERROR(STDEV(IF(一年内各季度商品销售出库情况[商品]=库存预警!D53,一年内各季度商品销售出库情况[数量])),"")</f>
        <v/>
      </c>
      <c r="H53" s="26" t="str">
        <f ca="1">IF(表23[[#This Row],[商品名称]]="","",说明!$E$4)</f>
        <v/>
      </c>
      <c r="I53" s="26" t="str">
        <f ca="1">IF(表23[[#This Row],[商品名称]]="","",说明!$H$4)</f>
        <v/>
      </c>
      <c r="J53" s="26" t="str">
        <f ca="1">IF(表23[[#This Row],[商品名称]]="","",VLOOKUP(I53,顾客服务水平表[#All],2,0))</f>
        <v/>
      </c>
      <c r="K53" s="28" t="str">
        <f t="shared" ca="1" si="1"/>
        <v/>
      </c>
      <c r="L53" s="28" t="str">
        <f t="shared" ca="1" si="2"/>
        <v/>
      </c>
      <c r="M53" s="28" t="str">
        <f t="shared" ca="1" si="3"/>
        <v/>
      </c>
      <c r="N53" s="26" t="str">
        <f ca="1">IF(表23[[#This Row],[商品名称]]="","",SUMIFS(商品资料表[库存],商品资料表[商品名称],表23[[#This Row],[商品名称]]))</f>
        <v/>
      </c>
    </row>
    <row r="54" spans="4:14" x14ac:dyDescent="0.2">
      <c r="D54" s="26" t="str">
        <f t="array" aca="1" ref="D5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45)))&amp;"","")</f>
        <v/>
      </c>
      <c r="E54" s="27" t="str">
        <f t="array" aca="1" ref="E54" ca="1">IFERROR(STDEV(IF(一月内商品日销售出库情况[商品]=库存预警!D54,一月内商品日销售出库情况[数量])),"")</f>
        <v/>
      </c>
      <c r="F54" s="27" t="str">
        <f t="array" aca="1" ref="F54" ca="1">IFERROR(STDEV(IF(一年内商品各月销售出库情况[商品]=库存预警!D54,一年内商品各月销售出库情况[数量])),"")</f>
        <v/>
      </c>
      <c r="G54" s="27" t="str">
        <f t="array" aca="1" ref="G54" ca="1">IFERROR(STDEV(IF(一年内各季度商品销售出库情况[商品]=库存预警!D54,一年内各季度商品销售出库情况[数量])),"")</f>
        <v/>
      </c>
      <c r="H54" s="26" t="str">
        <f ca="1">IF(表23[[#This Row],[商品名称]]="","",说明!$E$4)</f>
        <v/>
      </c>
      <c r="I54" s="26" t="str">
        <f ca="1">IF(表23[[#This Row],[商品名称]]="","",说明!$H$4)</f>
        <v/>
      </c>
      <c r="J54" s="26" t="str">
        <f ca="1">IF(表23[[#This Row],[商品名称]]="","",VLOOKUP(I54,顾客服务水平表[#All],2,0))</f>
        <v/>
      </c>
      <c r="K54" s="28" t="str">
        <f t="shared" ca="1" si="1"/>
        <v/>
      </c>
      <c r="L54" s="28" t="str">
        <f t="shared" ca="1" si="2"/>
        <v/>
      </c>
      <c r="M54" s="28" t="str">
        <f t="shared" ca="1" si="3"/>
        <v/>
      </c>
      <c r="N54" s="26" t="str">
        <f ca="1">IF(表23[[#This Row],[商品名称]]="","",SUMIFS(商品资料表[库存],商品资料表[商品名称],表23[[#This Row],[商品名称]]))</f>
        <v/>
      </c>
    </row>
    <row r="55" spans="4:14" x14ac:dyDescent="0.2">
      <c r="D55" s="26" t="str">
        <f t="array" aca="1" ref="D5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46)))&amp;"","")</f>
        <v/>
      </c>
      <c r="E55" s="27" t="str">
        <f t="array" aca="1" ref="E55" ca="1">IFERROR(STDEV(IF(一月内商品日销售出库情况[商品]=库存预警!D55,一月内商品日销售出库情况[数量])),"")</f>
        <v/>
      </c>
      <c r="F55" s="27" t="str">
        <f t="array" aca="1" ref="F55" ca="1">IFERROR(STDEV(IF(一年内商品各月销售出库情况[商品]=库存预警!D55,一年内商品各月销售出库情况[数量])),"")</f>
        <v/>
      </c>
      <c r="G55" s="27" t="str">
        <f t="array" aca="1" ref="G55" ca="1">IFERROR(STDEV(IF(一年内各季度商品销售出库情况[商品]=库存预警!D55,一年内各季度商品销售出库情况[数量])),"")</f>
        <v/>
      </c>
      <c r="H55" s="26" t="str">
        <f ca="1">IF(表23[[#This Row],[商品名称]]="","",说明!$E$4)</f>
        <v/>
      </c>
      <c r="I55" s="26" t="str">
        <f ca="1">IF(表23[[#This Row],[商品名称]]="","",说明!$H$4)</f>
        <v/>
      </c>
      <c r="J55" s="26" t="str">
        <f ca="1">IF(表23[[#This Row],[商品名称]]="","",VLOOKUP(I55,顾客服务水平表[#All],2,0))</f>
        <v/>
      </c>
      <c r="K55" s="28" t="str">
        <f t="shared" ca="1" si="1"/>
        <v/>
      </c>
      <c r="L55" s="28" t="str">
        <f t="shared" ca="1" si="2"/>
        <v/>
      </c>
      <c r="M55" s="28" t="str">
        <f t="shared" ca="1" si="3"/>
        <v/>
      </c>
      <c r="N55" s="26" t="str">
        <f ca="1">IF(表23[[#This Row],[商品名称]]="","",SUMIFS(商品资料表[库存],商品资料表[商品名称],表23[[#This Row],[商品名称]]))</f>
        <v/>
      </c>
    </row>
    <row r="56" spans="4:14" x14ac:dyDescent="0.2">
      <c r="D56" s="26" t="str">
        <f t="array" aca="1" ref="D5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47)))&amp;"","")</f>
        <v/>
      </c>
      <c r="E56" s="27" t="str">
        <f t="array" aca="1" ref="E56" ca="1">IFERROR(STDEV(IF(一月内商品日销售出库情况[商品]=库存预警!D56,一月内商品日销售出库情况[数量])),"")</f>
        <v/>
      </c>
      <c r="F56" s="27" t="str">
        <f t="array" aca="1" ref="F56" ca="1">IFERROR(STDEV(IF(一年内商品各月销售出库情况[商品]=库存预警!D56,一年内商品各月销售出库情况[数量])),"")</f>
        <v/>
      </c>
      <c r="G56" s="27" t="str">
        <f t="array" aca="1" ref="G56" ca="1">IFERROR(STDEV(IF(一年内各季度商品销售出库情况[商品]=库存预警!D56,一年内各季度商品销售出库情况[数量])),"")</f>
        <v/>
      </c>
      <c r="H56" s="26" t="str">
        <f ca="1">IF(表23[[#This Row],[商品名称]]="","",说明!$E$4)</f>
        <v/>
      </c>
      <c r="I56" s="26" t="str">
        <f ca="1">IF(表23[[#This Row],[商品名称]]="","",说明!$H$4)</f>
        <v/>
      </c>
      <c r="J56" s="26" t="str">
        <f ca="1">IF(表23[[#This Row],[商品名称]]="","",VLOOKUP(I56,顾客服务水平表[#All],2,0))</f>
        <v/>
      </c>
      <c r="K56" s="28" t="str">
        <f t="shared" ca="1" si="1"/>
        <v/>
      </c>
      <c r="L56" s="28" t="str">
        <f t="shared" ca="1" si="2"/>
        <v/>
      </c>
      <c r="M56" s="28" t="str">
        <f t="shared" ca="1" si="3"/>
        <v/>
      </c>
      <c r="N56" s="26" t="str">
        <f ca="1">IF(表23[[#This Row],[商品名称]]="","",SUMIFS(商品资料表[库存],商品资料表[商品名称],表23[[#This Row],[商品名称]]))</f>
        <v/>
      </c>
    </row>
    <row r="57" spans="4:14" x14ac:dyDescent="0.2">
      <c r="D57" s="26" t="str">
        <f t="array" aca="1" ref="D5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48)))&amp;"","")</f>
        <v/>
      </c>
      <c r="E57" s="27" t="str">
        <f t="array" aca="1" ref="E57" ca="1">IFERROR(STDEV(IF(一月内商品日销售出库情况[商品]=库存预警!D57,一月内商品日销售出库情况[数量])),"")</f>
        <v/>
      </c>
      <c r="F57" s="27" t="str">
        <f t="array" aca="1" ref="F57" ca="1">IFERROR(STDEV(IF(一年内商品各月销售出库情况[商品]=库存预警!D57,一年内商品各月销售出库情况[数量])),"")</f>
        <v/>
      </c>
      <c r="G57" s="27" t="str">
        <f t="array" aca="1" ref="G57" ca="1">IFERROR(STDEV(IF(一年内各季度商品销售出库情况[商品]=库存预警!D57,一年内各季度商品销售出库情况[数量])),"")</f>
        <v/>
      </c>
      <c r="H57" s="26" t="str">
        <f ca="1">IF(表23[[#This Row],[商品名称]]="","",说明!$E$4)</f>
        <v/>
      </c>
      <c r="I57" s="26" t="str">
        <f ca="1">IF(表23[[#This Row],[商品名称]]="","",说明!$H$4)</f>
        <v/>
      </c>
      <c r="J57" s="26" t="str">
        <f ca="1">IF(表23[[#This Row],[商品名称]]="","",VLOOKUP(I57,顾客服务水平表[#All],2,0))</f>
        <v/>
      </c>
      <c r="K57" s="28" t="str">
        <f t="shared" ca="1" si="1"/>
        <v/>
      </c>
      <c r="L57" s="28" t="str">
        <f t="shared" ca="1" si="2"/>
        <v/>
      </c>
      <c r="M57" s="28" t="str">
        <f t="shared" ca="1" si="3"/>
        <v/>
      </c>
      <c r="N57" s="26" t="str">
        <f ca="1">IF(表23[[#This Row],[商品名称]]="","",SUMIFS(商品资料表[库存],商品资料表[商品名称],表23[[#This Row],[商品名称]]))</f>
        <v/>
      </c>
    </row>
    <row r="58" spans="4:14" x14ac:dyDescent="0.2">
      <c r="D58" s="26" t="str">
        <f t="array" aca="1" ref="D5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49)))&amp;"","")</f>
        <v/>
      </c>
      <c r="E58" s="27" t="str">
        <f t="array" aca="1" ref="E58" ca="1">IFERROR(STDEV(IF(一月内商品日销售出库情况[商品]=库存预警!D58,一月内商品日销售出库情况[数量])),"")</f>
        <v/>
      </c>
      <c r="F58" s="27" t="str">
        <f t="array" aca="1" ref="F58" ca="1">IFERROR(STDEV(IF(一年内商品各月销售出库情况[商品]=库存预警!D58,一年内商品各月销售出库情况[数量])),"")</f>
        <v/>
      </c>
      <c r="G58" s="27" t="str">
        <f t="array" aca="1" ref="G58" ca="1">IFERROR(STDEV(IF(一年内各季度商品销售出库情况[商品]=库存预警!D58,一年内各季度商品销售出库情况[数量])),"")</f>
        <v/>
      </c>
      <c r="H58" s="26" t="str">
        <f ca="1">IF(表23[[#This Row],[商品名称]]="","",说明!$E$4)</f>
        <v/>
      </c>
      <c r="I58" s="26" t="str">
        <f ca="1">IF(表23[[#This Row],[商品名称]]="","",说明!$H$4)</f>
        <v/>
      </c>
      <c r="J58" s="26" t="str">
        <f ca="1">IF(表23[[#This Row],[商品名称]]="","",VLOOKUP(I58,顾客服务水平表[#All],2,0))</f>
        <v/>
      </c>
      <c r="K58" s="28" t="str">
        <f t="shared" ca="1" si="1"/>
        <v/>
      </c>
      <c r="L58" s="28" t="str">
        <f t="shared" ca="1" si="2"/>
        <v/>
      </c>
      <c r="M58" s="28" t="str">
        <f t="shared" ca="1" si="3"/>
        <v/>
      </c>
      <c r="N58" s="26" t="str">
        <f ca="1">IF(表23[[#This Row],[商品名称]]="","",SUMIFS(商品资料表[库存],商品资料表[商品名称],表23[[#This Row],[商品名称]]))</f>
        <v/>
      </c>
    </row>
    <row r="59" spans="4:14" x14ac:dyDescent="0.2">
      <c r="D59" s="26" t="str">
        <f t="array" aca="1" ref="D5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50)))&amp;"","")</f>
        <v/>
      </c>
      <c r="E59" s="27" t="str">
        <f t="array" aca="1" ref="E59" ca="1">IFERROR(STDEV(IF(一月内商品日销售出库情况[商品]=库存预警!D59,一月内商品日销售出库情况[数量])),"")</f>
        <v/>
      </c>
      <c r="F59" s="27" t="str">
        <f t="array" aca="1" ref="F59" ca="1">IFERROR(STDEV(IF(一年内商品各月销售出库情况[商品]=库存预警!D59,一年内商品各月销售出库情况[数量])),"")</f>
        <v/>
      </c>
      <c r="G59" s="27" t="str">
        <f t="array" aca="1" ref="G59" ca="1">IFERROR(STDEV(IF(一年内各季度商品销售出库情况[商品]=库存预警!D59,一年内各季度商品销售出库情况[数量])),"")</f>
        <v/>
      </c>
      <c r="H59" s="26" t="str">
        <f ca="1">IF(表23[[#This Row],[商品名称]]="","",说明!$E$4)</f>
        <v/>
      </c>
      <c r="I59" s="26" t="str">
        <f ca="1">IF(表23[[#This Row],[商品名称]]="","",说明!$H$4)</f>
        <v/>
      </c>
      <c r="J59" s="26" t="str">
        <f ca="1">IF(表23[[#This Row],[商品名称]]="","",VLOOKUP(I59,顾客服务水平表[#All],2,0))</f>
        <v/>
      </c>
      <c r="K59" s="28" t="str">
        <f t="shared" ca="1" si="1"/>
        <v/>
      </c>
      <c r="L59" s="28" t="str">
        <f t="shared" ca="1" si="2"/>
        <v/>
      </c>
      <c r="M59" s="28" t="str">
        <f t="shared" ca="1" si="3"/>
        <v/>
      </c>
      <c r="N59" s="26" t="str">
        <f ca="1">IF(表23[[#This Row],[商品名称]]="","",SUMIFS(商品资料表[库存],商品资料表[商品名称],表23[[#This Row],[商品名称]]))</f>
        <v/>
      </c>
    </row>
    <row r="60" spans="4:14" x14ac:dyDescent="0.2">
      <c r="D60" s="26" t="str">
        <f t="array" aca="1" ref="D6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51)))&amp;"","")</f>
        <v/>
      </c>
      <c r="E60" s="27" t="str">
        <f t="array" aca="1" ref="E60" ca="1">IFERROR(STDEV(IF(一月内商品日销售出库情况[商品]=库存预警!D60,一月内商品日销售出库情况[数量])),"")</f>
        <v/>
      </c>
      <c r="F60" s="27" t="str">
        <f t="array" aca="1" ref="F60" ca="1">IFERROR(STDEV(IF(一年内商品各月销售出库情况[商品]=库存预警!D60,一年内商品各月销售出库情况[数量])),"")</f>
        <v/>
      </c>
      <c r="G60" s="27" t="str">
        <f t="array" aca="1" ref="G60" ca="1">IFERROR(STDEV(IF(一年内各季度商品销售出库情况[商品]=库存预警!D60,一年内各季度商品销售出库情况[数量])),"")</f>
        <v/>
      </c>
      <c r="H60" s="26" t="str">
        <f ca="1">IF(表23[[#This Row],[商品名称]]="","",说明!$E$4)</f>
        <v/>
      </c>
      <c r="I60" s="26" t="str">
        <f ca="1">IF(表23[[#This Row],[商品名称]]="","",说明!$H$4)</f>
        <v/>
      </c>
      <c r="J60" s="26" t="str">
        <f ca="1">IF(表23[[#This Row],[商品名称]]="","",VLOOKUP(I60,顾客服务水平表[#All],2,0))</f>
        <v/>
      </c>
      <c r="K60" s="28" t="str">
        <f t="shared" ca="1" si="1"/>
        <v/>
      </c>
      <c r="L60" s="28" t="str">
        <f t="shared" ca="1" si="2"/>
        <v/>
      </c>
      <c r="M60" s="28" t="str">
        <f t="shared" ca="1" si="3"/>
        <v/>
      </c>
      <c r="N60" s="26" t="str">
        <f ca="1">IF(表23[[#This Row],[商品名称]]="","",SUMIFS(商品资料表[库存],商品资料表[商品名称],表23[[#This Row],[商品名称]]))</f>
        <v/>
      </c>
    </row>
    <row r="61" spans="4:14" x14ac:dyDescent="0.2">
      <c r="D61" s="26" t="str">
        <f t="array" aca="1" ref="D6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52)))&amp;"","")</f>
        <v/>
      </c>
      <c r="E61" s="27" t="str">
        <f t="array" aca="1" ref="E61" ca="1">IFERROR(STDEV(IF(一月内商品日销售出库情况[商品]=库存预警!D61,一月内商品日销售出库情况[数量])),"")</f>
        <v/>
      </c>
      <c r="F61" s="27" t="str">
        <f t="array" aca="1" ref="F61" ca="1">IFERROR(STDEV(IF(一年内商品各月销售出库情况[商品]=库存预警!D61,一年内商品各月销售出库情况[数量])),"")</f>
        <v/>
      </c>
      <c r="G61" s="27" t="str">
        <f t="array" aca="1" ref="G61" ca="1">IFERROR(STDEV(IF(一年内各季度商品销售出库情况[商品]=库存预警!D61,一年内各季度商品销售出库情况[数量])),"")</f>
        <v/>
      </c>
      <c r="H61" s="26" t="str">
        <f ca="1">IF(表23[[#This Row],[商品名称]]="","",说明!$E$4)</f>
        <v/>
      </c>
      <c r="I61" s="26" t="str">
        <f ca="1">IF(表23[[#This Row],[商品名称]]="","",说明!$H$4)</f>
        <v/>
      </c>
      <c r="J61" s="26" t="str">
        <f ca="1">IF(表23[[#This Row],[商品名称]]="","",VLOOKUP(I61,顾客服务水平表[#All],2,0))</f>
        <v/>
      </c>
      <c r="K61" s="28" t="str">
        <f t="shared" ca="1" si="1"/>
        <v/>
      </c>
      <c r="L61" s="28" t="str">
        <f t="shared" ca="1" si="2"/>
        <v/>
      </c>
      <c r="M61" s="28" t="str">
        <f t="shared" ca="1" si="3"/>
        <v/>
      </c>
      <c r="N61" s="26" t="str">
        <f ca="1">IF(表23[[#This Row],[商品名称]]="","",SUMIFS(商品资料表[库存],商品资料表[商品名称],表23[[#This Row],[商品名称]]))</f>
        <v/>
      </c>
    </row>
    <row r="62" spans="4:14" x14ac:dyDescent="0.2">
      <c r="D62" s="26" t="str">
        <f t="array" aca="1" ref="D6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53)))&amp;"","")</f>
        <v/>
      </c>
      <c r="E62" s="27" t="str">
        <f t="array" aca="1" ref="E62" ca="1">IFERROR(STDEV(IF(一月内商品日销售出库情况[商品]=库存预警!D62,一月内商品日销售出库情况[数量])),"")</f>
        <v/>
      </c>
      <c r="F62" s="27" t="str">
        <f t="array" aca="1" ref="F62" ca="1">IFERROR(STDEV(IF(一年内商品各月销售出库情况[商品]=库存预警!D62,一年内商品各月销售出库情况[数量])),"")</f>
        <v/>
      </c>
      <c r="G62" s="27" t="str">
        <f t="array" aca="1" ref="G62" ca="1">IFERROR(STDEV(IF(一年内各季度商品销售出库情况[商品]=库存预警!D62,一年内各季度商品销售出库情况[数量])),"")</f>
        <v/>
      </c>
      <c r="H62" s="26" t="str">
        <f ca="1">IF(表23[[#This Row],[商品名称]]="","",说明!$E$4)</f>
        <v/>
      </c>
      <c r="I62" s="26" t="str">
        <f ca="1">IF(表23[[#This Row],[商品名称]]="","",说明!$H$4)</f>
        <v/>
      </c>
      <c r="J62" s="26" t="str">
        <f ca="1">IF(表23[[#This Row],[商品名称]]="","",VLOOKUP(I62,顾客服务水平表[#All],2,0))</f>
        <v/>
      </c>
      <c r="K62" s="28" t="str">
        <f t="shared" ca="1" si="1"/>
        <v/>
      </c>
      <c r="L62" s="28" t="str">
        <f t="shared" ca="1" si="2"/>
        <v/>
      </c>
      <c r="M62" s="28" t="str">
        <f t="shared" ca="1" si="3"/>
        <v/>
      </c>
      <c r="N62" s="26" t="str">
        <f ca="1">IF(表23[[#This Row],[商品名称]]="","",SUMIFS(商品资料表[库存],商品资料表[商品名称],表23[[#This Row],[商品名称]]))</f>
        <v/>
      </c>
    </row>
    <row r="63" spans="4:14" x14ac:dyDescent="0.2">
      <c r="D63" s="26" t="str">
        <f t="array" aca="1" ref="D6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54)))&amp;"","")</f>
        <v/>
      </c>
      <c r="E63" s="27" t="str">
        <f t="array" aca="1" ref="E63" ca="1">IFERROR(STDEV(IF(一月内商品日销售出库情况[商品]=库存预警!D63,一月内商品日销售出库情况[数量])),"")</f>
        <v/>
      </c>
      <c r="F63" s="27" t="str">
        <f t="array" aca="1" ref="F63" ca="1">IFERROR(STDEV(IF(一年内商品各月销售出库情况[商品]=库存预警!D63,一年内商品各月销售出库情况[数量])),"")</f>
        <v/>
      </c>
      <c r="G63" s="27" t="str">
        <f t="array" aca="1" ref="G63" ca="1">IFERROR(STDEV(IF(一年内各季度商品销售出库情况[商品]=库存预警!D63,一年内各季度商品销售出库情况[数量])),"")</f>
        <v/>
      </c>
      <c r="H63" s="26" t="str">
        <f ca="1">IF(表23[[#This Row],[商品名称]]="","",说明!$E$4)</f>
        <v/>
      </c>
      <c r="I63" s="26" t="str">
        <f ca="1">IF(表23[[#This Row],[商品名称]]="","",说明!$H$4)</f>
        <v/>
      </c>
      <c r="J63" s="26" t="str">
        <f ca="1">IF(表23[[#This Row],[商品名称]]="","",VLOOKUP(I63,顾客服务水平表[#All],2,0))</f>
        <v/>
      </c>
      <c r="K63" s="28" t="str">
        <f t="shared" ca="1" si="1"/>
        <v/>
      </c>
      <c r="L63" s="28" t="str">
        <f t="shared" ca="1" si="2"/>
        <v/>
      </c>
      <c r="M63" s="28" t="str">
        <f t="shared" ca="1" si="3"/>
        <v/>
      </c>
      <c r="N63" s="26" t="str">
        <f ca="1">IF(表23[[#This Row],[商品名称]]="","",SUMIFS(商品资料表[库存],商品资料表[商品名称],表23[[#This Row],[商品名称]]))</f>
        <v/>
      </c>
    </row>
    <row r="64" spans="4:14" x14ac:dyDescent="0.2">
      <c r="D64" s="26" t="str">
        <f t="array" aca="1" ref="D6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55)))&amp;"","")</f>
        <v/>
      </c>
      <c r="E64" s="27" t="str">
        <f t="array" aca="1" ref="E64" ca="1">IFERROR(STDEV(IF(一月内商品日销售出库情况[商品]=库存预警!D64,一月内商品日销售出库情况[数量])),"")</f>
        <v/>
      </c>
      <c r="F64" s="27" t="str">
        <f t="array" aca="1" ref="F64" ca="1">IFERROR(STDEV(IF(一年内商品各月销售出库情况[商品]=库存预警!D64,一年内商品各月销售出库情况[数量])),"")</f>
        <v/>
      </c>
      <c r="G64" s="27" t="str">
        <f t="array" aca="1" ref="G64" ca="1">IFERROR(STDEV(IF(一年内各季度商品销售出库情况[商品]=库存预警!D64,一年内各季度商品销售出库情况[数量])),"")</f>
        <v/>
      </c>
      <c r="H64" s="26" t="str">
        <f ca="1">IF(表23[[#This Row],[商品名称]]="","",说明!$E$4)</f>
        <v/>
      </c>
      <c r="I64" s="26" t="str">
        <f ca="1">IF(表23[[#This Row],[商品名称]]="","",说明!$H$4)</f>
        <v/>
      </c>
      <c r="J64" s="26" t="str">
        <f ca="1">IF(表23[[#This Row],[商品名称]]="","",VLOOKUP(I64,顾客服务水平表[#All],2,0))</f>
        <v/>
      </c>
      <c r="K64" s="28" t="str">
        <f t="shared" ca="1" si="1"/>
        <v/>
      </c>
      <c r="L64" s="28" t="str">
        <f t="shared" ca="1" si="2"/>
        <v/>
      </c>
      <c r="M64" s="28" t="str">
        <f t="shared" ca="1" si="3"/>
        <v/>
      </c>
      <c r="N64" s="26" t="str">
        <f ca="1">IF(表23[[#This Row],[商品名称]]="","",SUMIFS(商品资料表[库存],商品资料表[商品名称],表23[[#This Row],[商品名称]]))</f>
        <v/>
      </c>
    </row>
    <row r="65" spans="4:14" x14ac:dyDescent="0.2">
      <c r="D65" s="26" t="str">
        <f t="array" aca="1" ref="D6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56)))&amp;"","")</f>
        <v/>
      </c>
      <c r="E65" s="27" t="str">
        <f t="array" aca="1" ref="E65" ca="1">IFERROR(STDEV(IF(一月内商品日销售出库情况[商品]=库存预警!D65,一月内商品日销售出库情况[数量])),"")</f>
        <v/>
      </c>
      <c r="F65" s="27" t="str">
        <f t="array" aca="1" ref="F65" ca="1">IFERROR(STDEV(IF(一年内商品各月销售出库情况[商品]=库存预警!D65,一年内商品各月销售出库情况[数量])),"")</f>
        <v/>
      </c>
      <c r="G65" s="27" t="str">
        <f t="array" aca="1" ref="G65" ca="1">IFERROR(STDEV(IF(一年内各季度商品销售出库情况[商品]=库存预警!D65,一年内各季度商品销售出库情况[数量])),"")</f>
        <v/>
      </c>
      <c r="H65" s="26" t="str">
        <f ca="1">IF(表23[[#This Row],[商品名称]]="","",说明!$E$4)</f>
        <v/>
      </c>
      <c r="I65" s="26" t="str">
        <f ca="1">IF(表23[[#This Row],[商品名称]]="","",说明!$H$4)</f>
        <v/>
      </c>
      <c r="J65" s="26" t="str">
        <f ca="1">IF(表23[[#This Row],[商品名称]]="","",VLOOKUP(I65,顾客服务水平表[#All],2,0))</f>
        <v/>
      </c>
      <c r="K65" s="28" t="str">
        <f t="shared" ca="1" si="1"/>
        <v/>
      </c>
      <c r="L65" s="28" t="str">
        <f t="shared" ca="1" si="2"/>
        <v/>
      </c>
      <c r="M65" s="28" t="str">
        <f t="shared" ca="1" si="3"/>
        <v/>
      </c>
      <c r="N65" s="26" t="str">
        <f ca="1">IF(表23[[#This Row],[商品名称]]="","",SUMIFS(商品资料表[库存],商品资料表[商品名称],表23[[#This Row],[商品名称]]))</f>
        <v/>
      </c>
    </row>
    <row r="66" spans="4:14" x14ac:dyDescent="0.2">
      <c r="D66" s="26" t="str">
        <f t="array" aca="1" ref="D6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57)))&amp;"","")</f>
        <v/>
      </c>
      <c r="E66" s="27" t="str">
        <f t="array" aca="1" ref="E66" ca="1">IFERROR(STDEV(IF(一月内商品日销售出库情况[商品]=库存预警!D66,一月内商品日销售出库情况[数量])),"")</f>
        <v/>
      </c>
      <c r="F66" s="27" t="str">
        <f t="array" aca="1" ref="F66" ca="1">IFERROR(STDEV(IF(一年内商品各月销售出库情况[商品]=库存预警!D66,一年内商品各月销售出库情况[数量])),"")</f>
        <v/>
      </c>
      <c r="G66" s="27" t="str">
        <f t="array" aca="1" ref="G66" ca="1">IFERROR(STDEV(IF(一年内各季度商品销售出库情况[商品]=库存预警!D66,一年内各季度商品销售出库情况[数量])),"")</f>
        <v/>
      </c>
      <c r="H66" s="26" t="str">
        <f ca="1">IF(表23[[#This Row],[商品名称]]="","",说明!$E$4)</f>
        <v/>
      </c>
      <c r="I66" s="26" t="str">
        <f ca="1">IF(表23[[#This Row],[商品名称]]="","",说明!$H$4)</f>
        <v/>
      </c>
      <c r="J66" s="26" t="str">
        <f ca="1">IF(表23[[#This Row],[商品名称]]="","",VLOOKUP(I66,顾客服务水平表[#All],2,0))</f>
        <v/>
      </c>
      <c r="K66" s="28" t="str">
        <f t="shared" ca="1" si="1"/>
        <v/>
      </c>
      <c r="L66" s="28" t="str">
        <f t="shared" ca="1" si="2"/>
        <v/>
      </c>
      <c r="M66" s="28" t="str">
        <f t="shared" ca="1" si="3"/>
        <v/>
      </c>
      <c r="N66" s="26" t="str">
        <f ca="1">IF(表23[[#This Row],[商品名称]]="","",SUMIFS(商品资料表[库存],商品资料表[商品名称],表23[[#This Row],[商品名称]]))</f>
        <v/>
      </c>
    </row>
    <row r="67" spans="4:14" x14ac:dyDescent="0.2">
      <c r="D67" s="26" t="str">
        <f t="array" aca="1" ref="D6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58)))&amp;"","")</f>
        <v/>
      </c>
      <c r="E67" s="27" t="str">
        <f t="array" aca="1" ref="E67" ca="1">IFERROR(STDEV(IF(一月内商品日销售出库情况[商品]=库存预警!D67,一月内商品日销售出库情况[数量])),"")</f>
        <v/>
      </c>
      <c r="F67" s="27" t="str">
        <f t="array" aca="1" ref="F67" ca="1">IFERROR(STDEV(IF(一年内商品各月销售出库情况[商品]=库存预警!D67,一年内商品各月销售出库情况[数量])),"")</f>
        <v/>
      </c>
      <c r="G67" s="27" t="str">
        <f t="array" aca="1" ref="G67" ca="1">IFERROR(STDEV(IF(一年内各季度商品销售出库情况[商品]=库存预警!D67,一年内各季度商品销售出库情况[数量])),"")</f>
        <v/>
      </c>
      <c r="H67" s="26" t="str">
        <f ca="1">IF(表23[[#This Row],[商品名称]]="","",说明!$E$4)</f>
        <v/>
      </c>
      <c r="I67" s="26" t="str">
        <f ca="1">IF(表23[[#This Row],[商品名称]]="","",说明!$H$4)</f>
        <v/>
      </c>
      <c r="J67" s="26" t="str">
        <f ca="1">IF(表23[[#This Row],[商品名称]]="","",VLOOKUP(I67,顾客服务水平表[#All],2,0))</f>
        <v/>
      </c>
      <c r="K67" s="28" t="str">
        <f t="shared" ca="1" si="1"/>
        <v/>
      </c>
      <c r="L67" s="28" t="str">
        <f t="shared" ca="1" si="2"/>
        <v/>
      </c>
      <c r="M67" s="28" t="str">
        <f t="shared" ca="1" si="3"/>
        <v/>
      </c>
      <c r="N67" s="26" t="str">
        <f ca="1">IF(表23[[#This Row],[商品名称]]="","",SUMIFS(商品资料表[库存],商品资料表[商品名称],表23[[#This Row],[商品名称]]))</f>
        <v/>
      </c>
    </row>
    <row r="68" spans="4:14" x14ac:dyDescent="0.2">
      <c r="D68" s="26" t="str">
        <f t="array" aca="1" ref="D6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59)))&amp;"","")</f>
        <v/>
      </c>
      <c r="E68" s="27" t="str">
        <f t="array" aca="1" ref="E68" ca="1">IFERROR(STDEV(IF(一月内商品日销售出库情况[商品]=库存预警!D68,一月内商品日销售出库情况[数量])),"")</f>
        <v/>
      </c>
      <c r="F68" s="27" t="str">
        <f t="array" aca="1" ref="F68" ca="1">IFERROR(STDEV(IF(一年内商品各月销售出库情况[商品]=库存预警!D68,一年内商品各月销售出库情况[数量])),"")</f>
        <v/>
      </c>
      <c r="G68" s="27" t="str">
        <f t="array" aca="1" ref="G68" ca="1">IFERROR(STDEV(IF(一年内各季度商品销售出库情况[商品]=库存预警!D68,一年内各季度商品销售出库情况[数量])),"")</f>
        <v/>
      </c>
      <c r="H68" s="26" t="str">
        <f ca="1">IF(表23[[#This Row],[商品名称]]="","",说明!$E$4)</f>
        <v/>
      </c>
      <c r="I68" s="26" t="str">
        <f ca="1">IF(表23[[#This Row],[商品名称]]="","",说明!$H$4)</f>
        <v/>
      </c>
      <c r="J68" s="26" t="str">
        <f ca="1">IF(表23[[#This Row],[商品名称]]="","",VLOOKUP(I68,顾客服务水平表[#All],2,0))</f>
        <v/>
      </c>
      <c r="K68" s="28" t="str">
        <f t="shared" ca="1" si="1"/>
        <v/>
      </c>
      <c r="L68" s="28" t="str">
        <f t="shared" ca="1" si="2"/>
        <v/>
      </c>
      <c r="M68" s="28" t="str">
        <f t="shared" ca="1" si="3"/>
        <v/>
      </c>
      <c r="N68" s="26" t="str">
        <f ca="1">IF(表23[[#This Row],[商品名称]]="","",SUMIFS(商品资料表[库存],商品资料表[商品名称],表23[[#This Row],[商品名称]]))</f>
        <v/>
      </c>
    </row>
    <row r="69" spans="4:14" x14ac:dyDescent="0.2">
      <c r="D69" s="26" t="str">
        <f t="array" aca="1" ref="D6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60)))&amp;"","")</f>
        <v/>
      </c>
      <c r="E69" s="27" t="str">
        <f t="array" aca="1" ref="E69" ca="1">IFERROR(STDEV(IF(一月内商品日销售出库情况[商品]=库存预警!D69,一月内商品日销售出库情况[数量])),"")</f>
        <v/>
      </c>
      <c r="F69" s="27" t="str">
        <f t="array" aca="1" ref="F69" ca="1">IFERROR(STDEV(IF(一年内商品各月销售出库情况[商品]=库存预警!D69,一年内商品各月销售出库情况[数量])),"")</f>
        <v/>
      </c>
      <c r="G69" s="27" t="str">
        <f t="array" aca="1" ref="G69" ca="1">IFERROR(STDEV(IF(一年内各季度商品销售出库情况[商品]=库存预警!D69,一年内各季度商品销售出库情况[数量])),"")</f>
        <v/>
      </c>
      <c r="H69" s="26" t="str">
        <f ca="1">IF(表23[[#This Row],[商品名称]]="","",说明!$E$4)</f>
        <v/>
      </c>
      <c r="I69" s="26" t="str">
        <f ca="1">IF(表23[[#This Row],[商品名称]]="","",说明!$H$4)</f>
        <v/>
      </c>
      <c r="J69" s="26" t="str">
        <f ca="1">IF(表23[[#This Row],[商品名称]]="","",VLOOKUP(I69,顾客服务水平表[#All],2,0))</f>
        <v/>
      </c>
      <c r="K69" s="28" t="str">
        <f t="shared" ca="1" si="1"/>
        <v/>
      </c>
      <c r="L69" s="28" t="str">
        <f t="shared" ca="1" si="2"/>
        <v/>
      </c>
      <c r="M69" s="28" t="str">
        <f t="shared" ca="1" si="3"/>
        <v/>
      </c>
      <c r="N69" s="26" t="str">
        <f ca="1">IF(表23[[#This Row],[商品名称]]="","",SUMIFS(商品资料表[库存],商品资料表[商品名称],表23[[#This Row],[商品名称]]))</f>
        <v/>
      </c>
    </row>
    <row r="70" spans="4:14" x14ac:dyDescent="0.2">
      <c r="D70" s="26" t="str">
        <f t="array" aca="1" ref="D7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61)))&amp;"","")</f>
        <v/>
      </c>
      <c r="E70" s="27" t="str">
        <f t="array" aca="1" ref="E70" ca="1">IFERROR(STDEV(IF(一月内商品日销售出库情况[商品]=库存预警!D70,一月内商品日销售出库情况[数量])),"")</f>
        <v/>
      </c>
      <c r="F70" s="27" t="str">
        <f t="array" aca="1" ref="F70" ca="1">IFERROR(STDEV(IF(一年内商品各月销售出库情况[商品]=库存预警!D70,一年内商品各月销售出库情况[数量])),"")</f>
        <v/>
      </c>
      <c r="G70" s="27" t="str">
        <f t="array" aca="1" ref="G70" ca="1">IFERROR(STDEV(IF(一年内各季度商品销售出库情况[商品]=库存预警!D70,一年内各季度商品销售出库情况[数量])),"")</f>
        <v/>
      </c>
      <c r="H70" s="26" t="str">
        <f ca="1">IF(表23[[#This Row],[商品名称]]="","",说明!$E$4)</f>
        <v/>
      </c>
      <c r="I70" s="26" t="str">
        <f ca="1">IF(表23[[#This Row],[商品名称]]="","",说明!$H$4)</f>
        <v/>
      </c>
      <c r="J70" s="26" t="str">
        <f ca="1">IF(表23[[#This Row],[商品名称]]="","",VLOOKUP(I70,顾客服务水平表[#All],2,0))</f>
        <v/>
      </c>
      <c r="K70" s="28" t="str">
        <f t="shared" ca="1" si="1"/>
        <v/>
      </c>
      <c r="L70" s="28" t="str">
        <f t="shared" ca="1" si="2"/>
        <v/>
      </c>
      <c r="M70" s="28" t="str">
        <f t="shared" ca="1" si="3"/>
        <v/>
      </c>
      <c r="N70" s="26" t="str">
        <f ca="1">IF(表23[[#This Row],[商品名称]]="","",SUMIFS(商品资料表[库存],商品资料表[商品名称],表23[[#This Row],[商品名称]]))</f>
        <v/>
      </c>
    </row>
    <row r="71" spans="4:14" x14ac:dyDescent="0.2">
      <c r="D71" s="26" t="str">
        <f t="array" aca="1" ref="D7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62)))&amp;"","")</f>
        <v/>
      </c>
      <c r="E71" s="27" t="str">
        <f t="array" aca="1" ref="E71" ca="1">IFERROR(STDEV(IF(一月内商品日销售出库情况[商品]=库存预警!D71,一月内商品日销售出库情况[数量])),"")</f>
        <v/>
      </c>
      <c r="F71" s="27" t="str">
        <f t="array" aca="1" ref="F71" ca="1">IFERROR(STDEV(IF(一年内商品各月销售出库情况[商品]=库存预警!D71,一年内商品各月销售出库情况[数量])),"")</f>
        <v/>
      </c>
      <c r="G71" s="27" t="str">
        <f t="array" aca="1" ref="G71" ca="1">IFERROR(STDEV(IF(一年内各季度商品销售出库情况[商品]=库存预警!D71,一年内各季度商品销售出库情况[数量])),"")</f>
        <v/>
      </c>
      <c r="H71" s="26" t="str">
        <f ca="1">IF(表23[[#This Row],[商品名称]]="","",说明!$E$4)</f>
        <v/>
      </c>
      <c r="I71" s="26" t="str">
        <f ca="1">IF(表23[[#This Row],[商品名称]]="","",说明!$H$4)</f>
        <v/>
      </c>
      <c r="J71" s="26" t="str">
        <f ca="1">IF(表23[[#This Row],[商品名称]]="","",VLOOKUP(I71,顾客服务水平表[#All],2,0))</f>
        <v/>
      </c>
      <c r="K71" s="28" t="str">
        <f t="shared" ca="1" si="1"/>
        <v/>
      </c>
      <c r="L71" s="28" t="str">
        <f t="shared" ca="1" si="2"/>
        <v/>
      </c>
      <c r="M71" s="28" t="str">
        <f t="shared" ca="1" si="3"/>
        <v/>
      </c>
      <c r="N71" s="26" t="str">
        <f ca="1">IF(表23[[#This Row],[商品名称]]="","",SUMIFS(商品资料表[库存],商品资料表[商品名称],表23[[#This Row],[商品名称]]))</f>
        <v/>
      </c>
    </row>
    <row r="72" spans="4:14" x14ac:dyDescent="0.2">
      <c r="D72" s="26" t="str">
        <f t="array" aca="1" ref="D7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63)))&amp;"","")</f>
        <v/>
      </c>
      <c r="E72" s="27" t="str">
        <f t="array" aca="1" ref="E72" ca="1">IFERROR(STDEV(IF(一月内商品日销售出库情况[商品]=库存预警!D72,一月内商品日销售出库情况[数量])),"")</f>
        <v/>
      </c>
      <c r="F72" s="27" t="str">
        <f t="array" aca="1" ref="F72" ca="1">IFERROR(STDEV(IF(一年内商品各月销售出库情况[商品]=库存预警!D72,一年内商品各月销售出库情况[数量])),"")</f>
        <v/>
      </c>
      <c r="G72" s="27" t="str">
        <f t="array" aca="1" ref="G72" ca="1">IFERROR(STDEV(IF(一年内各季度商品销售出库情况[商品]=库存预警!D72,一年内各季度商品销售出库情况[数量])),"")</f>
        <v/>
      </c>
      <c r="H72" s="26" t="str">
        <f ca="1">IF(表23[[#This Row],[商品名称]]="","",说明!$E$4)</f>
        <v/>
      </c>
      <c r="I72" s="26" t="str">
        <f ca="1">IF(表23[[#This Row],[商品名称]]="","",说明!$H$4)</f>
        <v/>
      </c>
      <c r="J72" s="26" t="str">
        <f ca="1">IF(表23[[#This Row],[商品名称]]="","",VLOOKUP(I72,顾客服务水平表[#All],2,0))</f>
        <v/>
      </c>
      <c r="K72" s="28" t="str">
        <f t="shared" ca="1" si="1"/>
        <v/>
      </c>
      <c r="L72" s="28" t="str">
        <f t="shared" ca="1" si="2"/>
        <v/>
      </c>
      <c r="M72" s="28" t="str">
        <f t="shared" ca="1" si="3"/>
        <v/>
      </c>
      <c r="N72" s="26" t="str">
        <f ca="1">IF(表23[[#This Row],[商品名称]]="","",SUMIFS(商品资料表[库存],商品资料表[商品名称],表23[[#This Row],[商品名称]]))</f>
        <v/>
      </c>
    </row>
    <row r="73" spans="4:14" x14ac:dyDescent="0.2">
      <c r="D73" s="26" t="str">
        <f t="array" aca="1" ref="D7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64)))&amp;"","")</f>
        <v/>
      </c>
      <c r="E73" s="27" t="str">
        <f t="array" aca="1" ref="E73" ca="1">IFERROR(STDEV(IF(一月内商品日销售出库情况[商品]=库存预警!D73,一月内商品日销售出库情况[数量])),"")</f>
        <v/>
      </c>
      <c r="F73" s="27" t="str">
        <f t="array" aca="1" ref="F73" ca="1">IFERROR(STDEV(IF(一年内商品各月销售出库情况[商品]=库存预警!D73,一年内商品各月销售出库情况[数量])),"")</f>
        <v/>
      </c>
      <c r="G73" s="27" t="str">
        <f t="array" aca="1" ref="G73" ca="1">IFERROR(STDEV(IF(一年内各季度商品销售出库情况[商品]=库存预警!D73,一年内各季度商品销售出库情况[数量])),"")</f>
        <v/>
      </c>
      <c r="H73" s="26" t="str">
        <f ca="1">IF(表23[[#This Row],[商品名称]]="","",说明!$E$4)</f>
        <v/>
      </c>
      <c r="I73" s="26" t="str">
        <f ca="1">IF(表23[[#This Row],[商品名称]]="","",说明!$H$4)</f>
        <v/>
      </c>
      <c r="J73" s="26" t="str">
        <f ca="1">IF(表23[[#This Row],[商品名称]]="","",VLOOKUP(I73,顾客服务水平表[#All],2,0))</f>
        <v/>
      </c>
      <c r="K73" s="28" t="str">
        <f t="shared" ca="1" si="1"/>
        <v/>
      </c>
      <c r="L73" s="28" t="str">
        <f t="shared" ca="1" si="2"/>
        <v/>
      </c>
      <c r="M73" s="28" t="str">
        <f t="shared" ca="1" si="3"/>
        <v/>
      </c>
      <c r="N73" s="26" t="str">
        <f ca="1">IF(表23[[#This Row],[商品名称]]="","",SUMIFS(商品资料表[库存],商品资料表[商品名称],表23[[#This Row],[商品名称]]))</f>
        <v/>
      </c>
    </row>
    <row r="74" spans="4:14" x14ac:dyDescent="0.2">
      <c r="D74" s="26" t="str">
        <f t="array" aca="1" ref="D7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65)))&amp;"","")</f>
        <v/>
      </c>
      <c r="E74" s="27" t="str">
        <f t="array" aca="1" ref="E74" ca="1">IFERROR(STDEV(IF(一月内商品日销售出库情况[商品]=库存预警!D74,一月内商品日销售出库情况[数量])),"")</f>
        <v/>
      </c>
      <c r="F74" s="27" t="str">
        <f t="array" aca="1" ref="F74" ca="1">IFERROR(STDEV(IF(一年内商品各月销售出库情况[商品]=库存预警!D74,一年内商品各月销售出库情况[数量])),"")</f>
        <v/>
      </c>
      <c r="G74" s="27" t="str">
        <f t="array" aca="1" ref="G74" ca="1">IFERROR(STDEV(IF(一年内各季度商品销售出库情况[商品]=库存预警!D74,一年内各季度商品销售出库情况[数量])),"")</f>
        <v/>
      </c>
      <c r="H74" s="26" t="str">
        <f ca="1">IF(表23[[#This Row],[商品名称]]="","",说明!$E$4)</f>
        <v/>
      </c>
      <c r="I74" s="26" t="str">
        <f ca="1">IF(表23[[#This Row],[商品名称]]="","",说明!$H$4)</f>
        <v/>
      </c>
      <c r="J74" s="26" t="str">
        <f ca="1">IF(表23[[#This Row],[商品名称]]="","",VLOOKUP(I74,顾客服务水平表[#All],2,0))</f>
        <v/>
      </c>
      <c r="K74" s="28" t="str">
        <f t="shared" ca="1" si="1"/>
        <v/>
      </c>
      <c r="L74" s="28" t="str">
        <f t="shared" ca="1" si="2"/>
        <v/>
      </c>
      <c r="M74" s="28" t="str">
        <f t="shared" ca="1" si="3"/>
        <v/>
      </c>
      <c r="N74" s="26" t="str">
        <f ca="1">IF(表23[[#This Row],[商品名称]]="","",SUMIFS(商品资料表[库存],商品资料表[商品名称],表23[[#This Row],[商品名称]]))</f>
        <v/>
      </c>
    </row>
    <row r="75" spans="4:14" x14ac:dyDescent="0.2">
      <c r="D75" s="26" t="str">
        <f t="array" aca="1" ref="D7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66)))&amp;"","")</f>
        <v/>
      </c>
      <c r="E75" s="27" t="str">
        <f t="array" aca="1" ref="E75" ca="1">IFERROR(STDEV(IF(一月内商品日销售出库情况[商品]=库存预警!D75,一月内商品日销售出库情况[数量])),"")</f>
        <v/>
      </c>
      <c r="F75" s="27" t="str">
        <f t="array" aca="1" ref="F75" ca="1">IFERROR(STDEV(IF(一年内商品各月销售出库情况[商品]=库存预警!D75,一年内商品各月销售出库情况[数量])),"")</f>
        <v/>
      </c>
      <c r="G75" s="27" t="str">
        <f t="array" aca="1" ref="G75" ca="1">IFERROR(STDEV(IF(一年内各季度商品销售出库情况[商品]=库存预警!D75,一年内各季度商品销售出库情况[数量])),"")</f>
        <v/>
      </c>
      <c r="H75" s="26" t="str">
        <f ca="1">IF(表23[[#This Row],[商品名称]]="","",说明!$E$4)</f>
        <v/>
      </c>
      <c r="I75" s="26" t="str">
        <f ca="1">IF(表23[[#This Row],[商品名称]]="","",说明!$H$4)</f>
        <v/>
      </c>
      <c r="J75" s="26" t="str">
        <f ca="1">IF(表23[[#This Row],[商品名称]]="","",VLOOKUP(I75,顾客服务水平表[#All],2,0))</f>
        <v/>
      </c>
      <c r="K75" s="28" t="str">
        <f t="shared" ref="K75:K129" ca="1" si="4">IFERROR(E75*SQRT($H75)*$J75,"")</f>
        <v/>
      </c>
      <c r="L75" s="28" t="str">
        <f t="shared" ref="L75:L129" ca="1" si="5">IFERROR(F75*SQRT($H75)*$J75,"")</f>
        <v/>
      </c>
      <c r="M75" s="28" t="str">
        <f t="shared" ref="M75:M129" ca="1" si="6">IFERROR(G75*SQRT($H75)*$J75,"")</f>
        <v/>
      </c>
      <c r="N75" s="26" t="str">
        <f ca="1">IF(表23[[#This Row],[商品名称]]="","",SUMIFS(商品资料表[库存],商品资料表[商品名称],表23[[#This Row],[商品名称]]))</f>
        <v/>
      </c>
    </row>
    <row r="76" spans="4:14" x14ac:dyDescent="0.2">
      <c r="D76" s="26" t="str">
        <f t="array" aca="1" ref="D7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67)))&amp;"","")</f>
        <v/>
      </c>
      <c r="E76" s="27" t="str">
        <f t="array" aca="1" ref="E76" ca="1">IFERROR(STDEV(IF(一月内商品日销售出库情况[商品]=库存预警!D76,一月内商品日销售出库情况[数量])),"")</f>
        <v/>
      </c>
      <c r="F76" s="27" t="str">
        <f t="array" aca="1" ref="F76" ca="1">IFERROR(STDEV(IF(一年内商品各月销售出库情况[商品]=库存预警!D76,一年内商品各月销售出库情况[数量])),"")</f>
        <v/>
      </c>
      <c r="G76" s="27" t="str">
        <f t="array" aca="1" ref="G76" ca="1">IFERROR(STDEV(IF(一年内各季度商品销售出库情况[商品]=库存预警!D76,一年内各季度商品销售出库情况[数量])),"")</f>
        <v/>
      </c>
      <c r="H76" s="26" t="str">
        <f ca="1">IF(表23[[#This Row],[商品名称]]="","",说明!$E$4)</f>
        <v/>
      </c>
      <c r="I76" s="26" t="str">
        <f ca="1">IF(表23[[#This Row],[商品名称]]="","",说明!$H$4)</f>
        <v/>
      </c>
      <c r="J76" s="26" t="str">
        <f ca="1">IF(表23[[#This Row],[商品名称]]="","",VLOOKUP(I76,顾客服务水平表[#All],2,0))</f>
        <v/>
      </c>
      <c r="K76" s="28" t="str">
        <f t="shared" ca="1" si="4"/>
        <v/>
      </c>
      <c r="L76" s="28" t="str">
        <f t="shared" ca="1" si="5"/>
        <v/>
      </c>
      <c r="M76" s="28" t="str">
        <f t="shared" ca="1" si="6"/>
        <v/>
      </c>
      <c r="N76" s="26" t="str">
        <f ca="1">IF(表23[[#This Row],[商品名称]]="","",SUMIFS(商品资料表[库存],商品资料表[商品名称],表23[[#This Row],[商品名称]]))</f>
        <v/>
      </c>
    </row>
    <row r="77" spans="4:14" x14ac:dyDescent="0.2">
      <c r="D77" s="26" t="str">
        <f t="array" aca="1" ref="D7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68)))&amp;"","")</f>
        <v/>
      </c>
      <c r="E77" s="27" t="str">
        <f t="array" aca="1" ref="E77" ca="1">IFERROR(STDEV(IF(一月内商品日销售出库情况[商品]=库存预警!D77,一月内商品日销售出库情况[数量])),"")</f>
        <v/>
      </c>
      <c r="F77" s="27" t="str">
        <f t="array" aca="1" ref="F77" ca="1">IFERROR(STDEV(IF(一年内商品各月销售出库情况[商品]=库存预警!D77,一年内商品各月销售出库情况[数量])),"")</f>
        <v/>
      </c>
      <c r="G77" s="27" t="str">
        <f t="array" aca="1" ref="G77" ca="1">IFERROR(STDEV(IF(一年内各季度商品销售出库情况[商品]=库存预警!D77,一年内各季度商品销售出库情况[数量])),"")</f>
        <v/>
      </c>
      <c r="H77" s="26" t="str">
        <f ca="1">IF(表23[[#This Row],[商品名称]]="","",说明!$E$4)</f>
        <v/>
      </c>
      <c r="I77" s="26" t="str">
        <f ca="1">IF(表23[[#This Row],[商品名称]]="","",说明!$H$4)</f>
        <v/>
      </c>
      <c r="J77" s="26" t="str">
        <f ca="1">IF(表23[[#This Row],[商品名称]]="","",VLOOKUP(I77,顾客服务水平表[#All],2,0))</f>
        <v/>
      </c>
      <c r="K77" s="28" t="str">
        <f t="shared" ca="1" si="4"/>
        <v/>
      </c>
      <c r="L77" s="28" t="str">
        <f t="shared" ca="1" si="5"/>
        <v/>
      </c>
      <c r="M77" s="28" t="str">
        <f t="shared" ca="1" si="6"/>
        <v/>
      </c>
      <c r="N77" s="26" t="str">
        <f ca="1">IF(表23[[#This Row],[商品名称]]="","",SUMIFS(商品资料表[库存],商品资料表[商品名称],表23[[#This Row],[商品名称]]))</f>
        <v/>
      </c>
    </row>
    <row r="78" spans="4:14" x14ac:dyDescent="0.2">
      <c r="D78" s="26" t="str">
        <f t="array" aca="1" ref="D7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69)))&amp;"","")</f>
        <v/>
      </c>
      <c r="E78" s="27" t="str">
        <f t="array" aca="1" ref="E78" ca="1">IFERROR(STDEV(IF(一月内商品日销售出库情况[商品]=库存预警!D78,一月内商品日销售出库情况[数量])),"")</f>
        <v/>
      </c>
      <c r="F78" s="27" t="str">
        <f t="array" aca="1" ref="F78" ca="1">IFERROR(STDEV(IF(一年内商品各月销售出库情况[商品]=库存预警!D78,一年内商品各月销售出库情况[数量])),"")</f>
        <v/>
      </c>
      <c r="G78" s="27" t="str">
        <f t="array" aca="1" ref="G78" ca="1">IFERROR(STDEV(IF(一年内各季度商品销售出库情况[商品]=库存预警!D78,一年内各季度商品销售出库情况[数量])),"")</f>
        <v/>
      </c>
      <c r="H78" s="26" t="str">
        <f ca="1">IF(表23[[#This Row],[商品名称]]="","",说明!$E$4)</f>
        <v/>
      </c>
      <c r="I78" s="26" t="str">
        <f ca="1">IF(表23[[#This Row],[商品名称]]="","",说明!$H$4)</f>
        <v/>
      </c>
      <c r="J78" s="26" t="str">
        <f ca="1">IF(表23[[#This Row],[商品名称]]="","",VLOOKUP(I78,顾客服务水平表[#All],2,0))</f>
        <v/>
      </c>
      <c r="K78" s="28" t="str">
        <f t="shared" ca="1" si="4"/>
        <v/>
      </c>
      <c r="L78" s="28" t="str">
        <f t="shared" ca="1" si="5"/>
        <v/>
      </c>
      <c r="M78" s="28" t="str">
        <f t="shared" ca="1" si="6"/>
        <v/>
      </c>
      <c r="N78" s="26" t="str">
        <f ca="1">IF(表23[[#This Row],[商品名称]]="","",SUMIFS(商品资料表[库存],商品资料表[商品名称],表23[[#This Row],[商品名称]]))</f>
        <v/>
      </c>
    </row>
    <row r="79" spans="4:14" x14ac:dyDescent="0.2">
      <c r="D79" s="26" t="str">
        <f t="array" aca="1" ref="D7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70)))&amp;"","")</f>
        <v/>
      </c>
      <c r="E79" s="27" t="str">
        <f t="array" aca="1" ref="E79" ca="1">IFERROR(STDEV(IF(一月内商品日销售出库情况[商品]=库存预警!D79,一月内商品日销售出库情况[数量])),"")</f>
        <v/>
      </c>
      <c r="F79" s="27" t="str">
        <f t="array" aca="1" ref="F79" ca="1">IFERROR(STDEV(IF(一年内商品各月销售出库情况[商品]=库存预警!D79,一年内商品各月销售出库情况[数量])),"")</f>
        <v/>
      </c>
      <c r="G79" s="27" t="str">
        <f t="array" aca="1" ref="G79" ca="1">IFERROR(STDEV(IF(一年内各季度商品销售出库情况[商品]=库存预警!D79,一年内各季度商品销售出库情况[数量])),"")</f>
        <v/>
      </c>
      <c r="H79" s="26" t="str">
        <f ca="1">IF(表23[[#This Row],[商品名称]]="","",说明!$E$4)</f>
        <v/>
      </c>
      <c r="I79" s="26" t="str">
        <f ca="1">IF(表23[[#This Row],[商品名称]]="","",说明!$H$4)</f>
        <v/>
      </c>
      <c r="J79" s="26" t="str">
        <f ca="1">IF(表23[[#This Row],[商品名称]]="","",VLOOKUP(I79,顾客服务水平表[#All],2,0))</f>
        <v/>
      </c>
      <c r="K79" s="28" t="str">
        <f t="shared" ca="1" si="4"/>
        <v/>
      </c>
      <c r="L79" s="28" t="str">
        <f t="shared" ca="1" si="5"/>
        <v/>
      </c>
      <c r="M79" s="28" t="str">
        <f t="shared" ca="1" si="6"/>
        <v/>
      </c>
      <c r="N79" s="26" t="str">
        <f ca="1">IF(表23[[#This Row],[商品名称]]="","",SUMIFS(商品资料表[库存],商品资料表[商品名称],表23[[#This Row],[商品名称]]))</f>
        <v/>
      </c>
    </row>
    <row r="80" spans="4:14" x14ac:dyDescent="0.2">
      <c r="D80" s="26" t="str">
        <f t="array" aca="1" ref="D8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71)))&amp;"","")</f>
        <v/>
      </c>
      <c r="E80" s="27" t="str">
        <f t="array" aca="1" ref="E80" ca="1">IFERROR(STDEV(IF(一月内商品日销售出库情况[商品]=库存预警!D80,一月内商品日销售出库情况[数量])),"")</f>
        <v/>
      </c>
      <c r="F80" s="27" t="str">
        <f t="array" aca="1" ref="F80" ca="1">IFERROR(STDEV(IF(一年内商品各月销售出库情况[商品]=库存预警!D80,一年内商品各月销售出库情况[数量])),"")</f>
        <v/>
      </c>
      <c r="G80" s="27" t="str">
        <f t="array" aca="1" ref="G80" ca="1">IFERROR(STDEV(IF(一年内各季度商品销售出库情况[商品]=库存预警!D80,一年内各季度商品销售出库情况[数量])),"")</f>
        <v/>
      </c>
      <c r="H80" s="26" t="str">
        <f ca="1">IF(表23[[#This Row],[商品名称]]="","",说明!$E$4)</f>
        <v/>
      </c>
      <c r="I80" s="26" t="str">
        <f ca="1">IF(表23[[#This Row],[商品名称]]="","",说明!$H$4)</f>
        <v/>
      </c>
      <c r="J80" s="26" t="str">
        <f ca="1">IF(表23[[#This Row],[商品名称]]="","",VLOOKUP(I80,顾客服务水平表[#All],2,0))</f>
        <v/>
      </c>
      <c r="K80" s="28" t="str">
        <f t="shared" ca="1" si="4"/>
        <v/>
      </c>
      <c r="L80" s="28" t="str">
        <f t="shared" ca="1" si="5"/>
        <v/>
      </c>
      <c r="M80" s="28" t="str">
        <f t="shared" ca="1" si="6"/>
        <v/>
      </c>
      <c r="N80" s="26" t="str">
        <f ca="1">IF(表23[[#This Row],[商品名称]]="","",SUMIFS(商品资料表[库存],商品资料表[商品名称],表23[[#This Row],[商品名称]]))</f>
        <v/>
      </c>
    </row>
    <row r="81" spans="4:14" x14ac:dyDescent="0.2">
      <c r="D81" s="26" t="str">
        <f t="array" aca="1" ref="D8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72)))&amp;"","")</f>
        <v/>
      </c>
      <c r="E81" s="27" t="str">
        <f t="array" aca="1" ref="E81" ca="1">IFERROR(STDEV(IF(一月内商品日销售出库情况[商品]=库存预警!D81,一月内商品日销售出库情况[数量])),"")</f>
        <v/>
      </c>
      <c r="F81" s="27" t="str">
        <f t="array" aca="1" ref="F81" ca="1">IFERROR(STDEV(IF(一年内商品各月销售出库情况[商品]=库存预警!D81,一年内商品各月销售出库情况[数量])),"")</f>
        <v/>
      </c>
      <c r="G81" s="27" t="str">
        <f t="array" aca="1" ref="G81" ca="1">IFERROR(STDEV(IF(一年内各季度商品销售出库情况[商品]=库存预警!D81,一年内各季度商品销售出库情况[数量])),"")</f>
        <v/>
      </c>
      <c r="H81" s="26" t="str">
        <f ca="1">IF(表23[[#This Row],[商品名称]]="","",说明!$E$4)</f>
        <v/>
      </c>
      <c r="I81" s="26" t="str">
        <f ca="1">IF(表23[[#This Row],[商品名称]]="","",说明!$H$4)</f>
        <v/>
      </c>
      <c r="J81" s="26" t="str">
        <f ca="1">IF(表23[[#This Row],[商品名称]]="","",VLOOKUP(I81,顾客服务水平表[#All],2,0))</f>
        <v/>
      </c>
      <c r="K81" s="28" t="str">
        <f t="shared" ca="1" si="4"/>
        <v/>
      </c>
      <c r="L81" s="28" t="str">
        <f t="shared" ca="1" si="5"/>
        <v/>
      </c>
      <c r="M81" s="28" t="str">
        <f t="shared" ca="1" si="6"/>
        <v/>
      </c>
      <c r="N81" s="26" t="str">
        <f ca="1">IF(表23[[#This Row],[商品名称]]="","",SUMIFS(商品资料表[库存],商品资料表[商品名称],表23[[#This Row],[商品名称]]))</f>
        <v/>
      </c>
    </row>
    <row r="82" spans="4:14" x14ac:dyDescent="0.2">
      <c r="D82" s="26" t="str">
        <f t="array" aca="1" ref="D8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73)))&amp;"","")</f>
        <v/>
      </c>
      <c r="E82" s="27" t="str">
        <f t="array" aca="1" ref="E82" ca="1">IFERROR(STDEV(IF(一月内商品日销售出库情况[商品]=库存预警!D82,一月内商品日销售出库情况[数量])),"")</f>
        <v/>
      </c>
      <c r="F82" s="27" t="str">
        <f t="array" aca="1" ref="F82" ca="1">IFERROR(STDEV(IF(一年内商品各月销售出库情况[商品]=库存预警!D82,一年内商品各月销售出库情况[数量])),"")</f>
        <v/>
      </c>
      <c r="G82" s="27" t="str">
        <f t="array" aca="1" ref="G82" ca="1">IFERROR(STDEV(IF(一年内各季度商品销售出库情况[商品]=库存预警!D82,一年内各季度商品销售出库情况[数量])),"")</f>
        <v/>
      </c>
      <c r="H82" s="26" t="str">
        <f ca="1">IF(表23[[#This Row],[商品名称]]="","",说明!$E$4)</f>
        <v/>
      </c>
      <c r="I82" s="26" t="str">
        <f ca="1">IF(表23[[#This Row],[商品名称]]="","",说明!$H$4)</f>
        <v/>
      </c>
      <c r="J82" s="26" t="str">
        <f ca="1">IF(表23[[#This Row],[商品名称]]="","",VLOOKUP(I82,顾客服务水平表[#All],2,0))</f>
        <v/>
      </c>
      <c r="K82" s="28" t="str">
        <f t="shared" ca="1" si="4"/>
        <v/>
      </c>
      <c r="L82" s="28" t="str">
        <f t="shared" ca="1" si="5"/>
        <v/>
      </c>
      <c r="M82" s="28" t="str">
        <f t="shared" ca="1" si="6"/>
        <v/>
      </c>
      <c r="N82" s="26" t="str">
        <f ca="1">IF(表23[[#This Row],[商品名称]]="","",SUMIFS(商品资料表[库存],商品资料表[商品名称],表23[[#This Row],[商品名称]]))</f>
        <v/>
      </c>
    </row>
    <row r="83" spans="4:14" x14ac:dyDescent="0.2">
      <c r="D83" s="26" t="str">
        <f t="array" aca="1" ref="D8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74)))&amp;"","")</f>
        <v/>
      </c>
      <c r="E83" s="27" t="str">
        <f t="array" aca="1" ref="E83" ca="1">IFERROR(STDEV(IF(一月内商品日销售出库情况[商品]=库存预警!D83,一月内商品日销售出库情况[数量])),"")</f>
        <v/>
      </c>
      <c r="F83" s="27" t="str">
        <f t="array" aca="1" ref="F83" ca="1">IFERROR(STDEV(IF(一年内商品各月销售出库情况[商品]=库存预警!D83,一年内商品各月销售出库情况[数量])),"")</f>
        <v/>
      </c>
      <c r="G83" s="27" t="str">
        <f t="array" aca="1" ref="G83" ca="1">IFERROR(STDEV(IF(一年内各季度商品销售出库情况[商品]=库存预警!D83,一年内各季度商品销售出库情况[数量])),"")</f>
        <v/>
      </c>
      <c r="H83" s="26" t="str">
        <f ca="1">IF(表23[[#This Row],[商品名称]]="","",说明!$E$4)</f>
        <v/>
      </c>
      <c r="I83" s="26" t="str">
        <f ca="1">IF(表23[[#This Row],[商品名称]]="","",说明!$H$4)</f>
        <v/>
      </c>
      <c r="J83" s="26" t="str">
        <f ca="1">IF(表23[[#This Row],[商品名称]]="","",VLOOKUP(I83,顾客服务水平表[#All],2,0))</f>
        <v/>
      </c>
      <c r="K83" s="28" t="str">
        <f t="shared" ca="1" si="4"/>
        <v/>
      </c>
      <c r="L83" s="28" t="str">
        <f t="shared" ca="1" si="5"/>
        <v/>
      </c>
      <c r="M83" s="28" t="str">
        <f t="shared" ca="1" si="6"/>
        <v/>
      </c>
      <c r="N83" s="26" t="str">
        <f ca="1">IF(表23[[#This Row],[商品名称]]="","",SUMIFS(商品资料表[库存],商品资料表[商品名称],表23[[#This Row],[商品名称]]))</f>
        <v/>
      </c>
    </row>
    <row r="84" spans="4:14" x14ac:dyDescent="0.2">
      <c r="D84" s="26" t="str">
        <f t="array" aca="1" ref="D8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75)))&amp;"","")</f>
        <v/>
      </c>
      <c r="E84" s="27" t="str">
        <f t="array" aca="1" ref="E84" ca="1">IFERROR(STDEV(IF(一月内商品日销售出库情况[商品]=库存预警!D84,一月内商品日销售出库情况[数量])),"")</f>
        <v/>
      </c>
      <c r="F84" s="27" t="str">
        <f t="array" aca="1" ref="F84" ca="1">IFERROR(STDEV(IF(一年内商品各月销售出库情况[商品]=库存预警!D84,一年内商品各月销售出库情况[数量])),"")</f>
        <v/>
      </c>
      <c r="G84" s="27" t="str">
        <f t="array" aca="1" ref="G84" ca="1">IFERROR(STDEV(IF(一年内各季度商品销售出库情况[商品]=库存预警!D84,一年内各季度商品销售出库情况[数量])),"")</f>
        <v/>
      </c>
      <c r="H84" s="26" t="str">
        <f ca="1">IF(表23[[#This Row],[商品名称]]="","",说明!$E$4)</f>
        <v/>
      </c>
      <c r="I84" s="26" t="str">
        <f ca="1">IF(表23[[#This Row],[商品名称]]="","",说明!$H$4)</f>
        <v/>
      </c>
      <c r="J84" s="26" t="str">
        <f ca="1">IF(表23[[#This Row],[商品名称]]="","",VLOOKUP(I84,顾客服务水平表[#All],2,0))</f>
        <v/>
      </c>
      <c r="K84" s="28" t="str">
        <f t="shared" ca="1" si="4"/>
        <v/>
      </c>
      <c r="L84" s="28" t="str">
        <f t="shared" ca="1" si="5"/>
        <v/>
      </c>
      <c r="M84" s="28" t="str">
        <f t="shared" ca="1" si="6"/>
        <v/>
      </c>
      <c r="N84" s="26" t="str">
        <f ca="1">IF(表23[[#This Row],[商品名称]]="","",SUMIFS(商品资料表[库存],商品资料表[商品名称],表23[[#This Row],[商品名称]]))</f>
        <v/>
      </c>
    </row>
    <row r="85" spans="4:14" x14ac:dyDescent="0.2">
      <c r="D85" s="26" t="str">
        <f t="array" aca="1" ref="D8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76)))&amp;"","")</f>
        <v/>
      </c>
      <c r="E85" s="27" t="str">
        <f t="array" aca="1" ref="E85" ca="1">IFERROR(STDEV(IF(一月内商品日销售出库情况[商品]=库存预警!D85,一月内商品日销售出库情况[数量])),"")</f>
        <v/>
      </c>
      <c r="F85" s="27" t="str">
        <f t="array" aca="1" ref="F85" ca="1">IFERROR(STDEV(IF(一年内商品各月销售出库情况[商品]=库存预警!D85,一年内商品各月销售出库情况[数量])),"")</f>
        <v/>
      </c>
      <c r="G85" s="27" t="str">
        <f t="array" aca="1" ref="G85" ca="1">IFERROR(STDEV(IF(一年内各季度商品销售出库情况[商品]=库存预警!D85,一年内各季度商品销售出库情况[数量])),"")</f>
        <v/>
      </c>
      <c r="H85" s="26" t="str">
        <f ca="1">IF(表23[[#This Row],[商品名称]]="","",说明!$E$4)</f>
        <v/>
      </c>
      <c r="I85" s="26" t="str">
        <f ca="1">IF(表23[[#This Row],[商品名称]]="","",说明!$H$4)</f>
        <v/>
      </c>
      <c r="J85" s="26" t="str">
        <f ca="1">IF(表23[[#This Row],[商品名称]]="","",VLOOKUP(I85,顾客服务水平表[#All],2,0))</f>
        <v/>
      </c>
      <c r="K85" s="28" t="str">
        <f t="shared" ca="1" si="4"/>
        <v/>
      </c>
      <c r="L85" s="28" t="str">
        <f t="shared" ca="1" si="5"/>
        <v/>
      </c>
      <c r="M85" s="28" t="str">
        <f t="shared" ca="1" si="6"/>
        <v/>
      </c>
      <c r="N85" s="26" t="str">
        <f ca="1">IF(表23[[#This Row],[商品名称]]="","",SUMIFS(商品资料表[库存],商品资料表[商品名称],表23[[#This Row],[商品名称]]))</f>
        <v/>
      </c>
    </row>
    <row r="86" spans="4:14" x14ac:dyDescent="0.2">
      <c r="D86" s="26" t="str">
        <f t="array" aca="1" ref="D8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77)))&amp;"","")</f>
        <v/>
      </c>
      <c r="E86" s="27" t="str">
        <f t="array" aca="1" ref="E86" ca="1">IFERROR(STDEV(IF(一月内商品日销售出库情况[商品]=库存预警!D86,一月内商品日销售出库情况[数量])),"")</f>
        <v/>
      </c>
      <c r="F86" s="27" t="str">
        <f t="array" aca="1" ref="F86" ca="1">IFERROR(STDEV(IF(一年内商品各月销售出库情况[商品]=库存预警!D86,一年内商品各月销售出库情况[数量])),"")</f>
        <v/>
      </c>
      <c r="G86" s="27" t="str">
        <f t="array" aca="1" ref="G86" ca="1">IFERROR(STDEV(IF(一年内各季度商品销售出库情况[商品]=库存预警!D86,一年内各季度商品销售出库情况[数量])),"")</f>
        <v/>
      </c>
      <c r="H86" s="26" t="str">
        <f ca="1">IF(表23[[#This Row],[商品名称]]="","",说明!$E$4)</f>
        <v/>
      </c>
      <c r="I86" s="26" t="str">
        <f ca="1">IF(表23[[#This Row],[商品名称]]="","",说明!$H$4)</f>
        <v/>
      </c>
      <c r="J86" s="26" t="str">
        <f ca="1">IF(表23[[#This Row],[商品名称]]="","",VLOOKUP(I86,顾客服务水平表[#All],2,0))</f>
        <v/>
      </c>
      <c r="K86" s="28" t="str">
        <f t="shared" ca="1" si="4"/>
        <v/>
      </c>
      <c r="L86" s="28" t="str">
        <f t="shared" ca="1" si="5"/>
        <v/>
      </c>
      <c r="M86" s="28" t="str">
        <f t="shared" ca="1" si="6"/>
        <v/>
      </c>
      <c r="N86" s="26" t="str">
        <f ca="1">IF(表23[[#This Row],[商品名称]]="","",SUMIFS(商品资料表[库存],商品资料表[商品名称],表23[[#This Row],[商品名称]]))</f>
        <v/>
      </c>
    </row>
    <row r="87" spans="4:14" x14ac:dyDescent="0.2">
      <c r="D87" s="26" t="str">
        <f t="array" aca="1" ref="D8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78)))&amp;"","")</f>
        <v/>
      </c>
      <c r="E87" s="27" t="str">
        <f t="array" aca="1" ref="E87" ca="1">IFERROR(STDEV(IF(一月内商品日销售出库情况[商品]=库存预警!D87,一月内商品日销售出库情况[数量])),"")</f>
        <v/>
      </c>
      <c r="F87" s="27" t="str">
        <f t="array" aca="1" ref="F87" ca="1">IFERROR(STDEV(IF(一年内商品各月销售出库情况[商品]=库存预警!D87,一年内商品各月销售出库情况[数量])),"")</f>
        <v/>
      </c>
      <c r="G87" s="27" t="str">
        <f t="array" aca="1" ref="G87" ca="1">IFERROR(STDEV(IF(一年内各季度商品销售出库情况[商品]=库存预警!D87,一年内各季度商品销售出库情况[数量])),"")</f>
        <v/>
      </c>
      <c r="H87" s="26" t="str">
        <f ca="1">IF(表23[[#This Row],[商品名称]]="","",说明!$E$4)</f>
        <v/>
      </c>
      <c r="I87" s="26" t="str">
        <f ca="1">IF(表23[[#This Row],[商品名称]]="","",说明!$H$4)</f>
        <v/>
      </c>
      <c r="J87" s="26" t="str">
        <f ca="1">IF(表23[[#This Row],[商品名称]]="","",VLOOKUP(I87,顾客服务水平表[#All],2,0))</f>
        <v/>
      </c>
      <c r="K87" s="28" t="str">
        <f t="shared" ca="1" si="4"/>
        <v/>
      </c>
      <c r="L87" s="28" t="str">
        <f t="shared" ca="1" si="5"/>
        <v/>
      </c>
      <c r="M87" s="28" t="str">
        <f t="shared" ca="1" si="6"/>
        <v/>
      </c>
      <c r="N87" s="26" t="str">
        <f ca="1">IF(表23[[#This Row],[商品名称]]="","",SUMIFS(商品资料表[库存],商品资料表[商品名称],表23[[#This Row],[商品名称]]))</f>
        <v/>
      </c>
    </row>
    <row r="88" spans="4:14" x14ac:dyDescent="0.2">
      <c r="D88" s="26" t="str">
        <f t="array" aca="1" ref="D8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79)))&amp;"","")</f>
        <v/>
      </c>
      <c r="E88" s="27" t="str">
        <f t="array" aca="1" ref="E88" ca="1">IFERROR(STDEV(IF(一月内商品日销售出库情况[商品]=库存预警!D88,一月内商品日销售出库情况[数量])),"")</f>
        <v/>
      </c>
      <c r="F88" s="27" t="str">
        <f t="array" aca="1" ref="F88" ca="1">IFERROR(STDEV(IF(一年内商品各月销售出库情况[商品]=库存预警!D88,一年内商品各月销售出库情况[数量])),"")</f>
        <v/>
      </c>
      <c r="G88" s="27" t="str">
        <f t="array" aca="1" ref="G88" ca="1">IFERROR(STDEV(IF(一年内各季度商品销售出库情况[商品]=库存预警!D88,一年内各季度商品销售出库情况[数量])),"")</f>
        <v/>
      </c>
      <c r="H88" s="26" t="str">
        <f ca="1">IF(表23[[#This Row],[商品名称]]="","",说明!$E$4)</f>
        <v/>
      </c>
      <c r="I88" s="26" t="str">
        <f ca="1">IF(表23[[#This Row],[商品名称]]="","",说明!$H$4)</f>
        <v/>
      </c>
      <c r="J88" s="26" t="str">
        <f ca="1">IF(表23[[#This Row],[商品名称]]="","",VLOOKUP(I88,顾客服务水平表[#All],2,0))</f>
        <v/>
      </c>
      <c r="K88" s="28" t="str">
        <f t="shared" ca="1" si="4"/>
        <v/>
      </c>
      <c r="L88" s="28" t="str">
        <f t="shared" ca="1" si="5"/>
        <v/>
      </c>
      <c r="M88" s="28" t="str">
        <f t="shared" ca="1" si="6"/>
        <v/>
      </c>
      <c r="N88" s="26" t="str">
        <f ca="1">IF(表23[[#This Row],[商品名称]]="","",SUMIFS(商品资料表[库存],商品资料表[商品名称],表23[[#This Row],[商品名称]]))</f>
        <v/>
      </c>
    </row>
    <row r="89" spans="4:14" x14ac:dyDescent="0.2">
      <c r="D89" s="26" t="str">
        <f t="array" aca="1" ref="D8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80)))&amp;"","")</f>
        <v/>
      </c>
      <c r="E89" s="27" t="str">
        <f t="array" aca="1" ref="E89" ca="1">IFERROR(STDEV(IF(一月内商品日销售出库情况[商品]=库存预警!D89,一月内商品日销售出库情况[数量])),"")</f>
        <v/>
      </c>
      <c r="F89" s="27" t="str">
        <f t="array" aca="1" ref="F89" ca="1">IFERROR(STDEV(IF(一年内商品各月销售出库情况[商品]=库存预警!D89,一年内商品各月销售出库情况[数量])),"")</f>
        <v/>
      </c>
      <c r="G89" s="27" t="str">
        <f t="array" aca="1" ref="G89" ca="1">IFERROR(STDEV(IF(一年内各季度商品销售出库情况[商品]=库存预警!D89,一年内各季度商品销售出库情况[数量])),"")</f>
        <v/>
      </c>
      <c r="H89" s="26" t="str">
        <f ca="1">IF(表23[[#This Row],[商品名称]]="","",说明!$E$4)</f>
        <v/>
      </c>
      <c r="I89" s="26" t="str">
        <f ca="1">IF(表23[[#This Row],[商品名称]]="","",说明!$H$4)</f>
        <v/>
      </c>
      <c r="J89" s="26" t="str">
        <f ca="1">IF(表23[[#This Row],[商品名称]]="","",VLOOKUP(I89,顾客服务水平表[#All],2,0))</f>
        <v/>
      </c>
      <c r="K89" s="28" t="str">
        <f t="shared" ca="1" si="4"/>
        <v/>
      </c>
      <c r="L89" s="28" t="str">
        <f t="shared" ca="1" si="5"/>
        <v/>
      </c>
      <c r="M89" s="28" t="str">
        <f t="shared" ca="1" si="6"/>
        <v/>
      </c>
      <c r="N89" s="26" t="str">
        <f ca="1">IF(表23[[#This Row],[商品名称]]="","",SUMIFS(商品资料表[库存],商品资料表[商品名称],表23[[#This Row],[商品名称]]))</f>
        <v/>
      </c>
    </row>
    <row r="90" spans="4:14" x14ac:dyDescent="0.2">
      <c r="D90" s="26" t="str">
        <f t="array" aca="1" ref="D9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81)))&amp;"","")</f>
        <v/>
      </c>
      <c r="E90" s="27" t="str">
        <f t="array" aca="1" ref="E90" ca="1">IFERROR(STDEV(IF(一月内商品日销售出库情况[商品]=库存预警!D90,一月内商品日销售出库情况[数量])),"")</f>
        <v/>
      </c>
      <c r="F90" s="27" t="str">
        <f t="array" aca="1" ref="F90" ca="1">IFERROR(STDEV(IF(一年内商品各月销售出库情况[商品]=库存预警!D90,一年内商品各月销售出库情况[数量])),"")</f>
        <v/>
      </c>
      <c r="G90" s="27" t="str">
        <f t="array" aca="1" ref="G90" ca="1">IFERROR(STDEV(IF(一年内各季度商品销售出库情况[商品]=库存预警!D90,一年内各季度商品销售出库情况[数量])),"")</f>
        <v/>
      </c>
      <c r="H90" s="26" t="str">
        <f ca="1">IF(表23[[#This Row],[商品名称]]="","",说明!$E$4)</f>
        <v/>
      </c>
      <c r="I90" s="26" t="str">
        <f ca="1">IF(表23[[#This Row],[商品名称]]="","",说明!$H$4)</f>
        <v/>
      </c>
      <c r="J90" s="26" t="str">
        <f ca="1">IF(表23[[#This Row],[商品名称]]="","",VLOOKUP(I90,顾客服务水平表[#All],2,0))</f>
        <v/>
      </c>
      <c r="K90" s="28" t="str">
        <f t="shared" ca="1" si="4"/>
        <v/>
      </c>
      <c r="L90" s="28" t="str">
        <f t="shared" ca="1" si="5"/>
        <v/>
      </c>
      <c r="M90" s="28" t="str">
        <f t="shared" ca="1" si="6"/>
        <v/>
      </c>
      <c r="N90" s="26" t="str">
        <f ca="1">IF(表23[[#This Row],[商品名称]]="","",SUMIFS(商品资料表[库存],商品资料表[商品名称],表23[[#This Row],[商品名称]]))</f>
        <v/>
      </c>
    </row>
    <row r="91" spans="4:14" x14ac:dyDescent="0.2">
      <c r="D91" s="26" t="str">
        <f t="array" aca="1" ref="D9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82)))&amp;"","")</f>
        <v/>
      </c>
      <c r="E91" s="27" t="str">
        <f t="array" aca="1" ref="E91" ca="1">IFERROR(STDEV(IF(一月内商品日销售出库情况[商品]=库存预警!D91,一月内商品日销售出库情况[数量])),"")</f>
        <v/>
      </c>
      <c r="F91" s="27" t="str">
        <f t="array" aca="1" ref="F91" ca="1">IFERROR(STDEV(IF(一年内商品各月销售出库情况[商品]=库存预警!D91,一年内商品各月销售出库情况[数量])),"")</f>
        <v/>
      </c>
      <c r="G91" s="27" t="str">
        <f t="array" aca="1" ref="G91" ca="1">IFERROR(STDEV(IF(一年内各季度商品销售出库情况[商品]=库存预警!D91,一年内各季度商品销售出库情况[数量])),"")</f>
        <v/>
      </c>
      <c r="H91" s="26" t="str">
        <f ca="1">IF(表23[[#This Row],[商品名称]]="","",说明!$E$4)</f>
        <v/>
      </c>
      <c r="I91" s="26" t="str">
        <f ca="1">IF(表23[[#This Row],[商品名称]]="","",说明!$H$4)</f>
        <v/>
      </c>
      <c r="J91" s="26" t="str">
        <f ca="1">IF(表23[[#This Row],[商品名称]]="","",VLOOKUP(I91,顾客服务水平表[#All],2,0))</f>
        <v/>
      </c>
      <c r="K91" s="28" t="str">
        <f t="shared" ca="1" si="4"/>
        <v/>
      </c>
      <c r="L91" s="28" t="str">
        <f t="shared" ca="1" si="5"/>
        <v/>
      </c>
      <c r="M91" s="28" t="str">
        <f t="shared" ca="1" si="6"/>
        <v/>
      </c>
      <c r="N91" s="26" t="str">
        <f ca="1">IF(表23[[#This Row],[商品名称]]="","",SUMIFS(商品资料表[库存],商品资料表[商品名称],表23[[#This Row],[商品名称]]))</f>
        <v/>
      </c>
    </row>
    <row r="92" spans="4:14" x14ac:dyDescent="0.2">
      <c r="D92" s="26" t="str">
        <f t="array" aca="1" ref="D9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83)))&amp;"","")</f>
        <v/>
      </c>
      <c r="E92" s="27" t="str">
        <f t="array" aca="1" ref="E92" ca="1">IFERROR(STDEV(IF(一月内商品日销售出库情况[商品]=库存预警!D92,一月内商品日销售出库情况[数量])),"")</f>
        <v/>
      </c>
      <c r="F92" s="27" t="str">
        <f t="array" aca="1" ref="F92" ca="1">IFERROR(STDEV(IF(一年内商品各月销售出库情况[商品]=库存预警!D92,一年内商品各月销售出库情况[数量])),"")</f>
        <v/>
      </c>
      <c r="G92" s="27" t="str">
        <f t="array" aca="1" ref="G92" ca="1">IFERROR(STDEV(IF(一年内各季度商品销售出库情况[商品]=库存预警!D92,一年内各季度商品销售出库情况[数量])),"")</f>
        <v/>
      </c>
      <c r="H92" s="26" t="str">
        <f ca="1">IF(表23[[#This Row],[商品名称]]="","",说明!$E$4)</f>
        <v/>
      </c>
      <c r="I92" s="26" t="str">
        <f ca="1">IF(表23[[#This Row],[商品名称]]="","",说明!$H$4)</f>
        <v/>
      </c>
      <c r="J92" s="26" t="str">
        <f ca="1">IF(表23[[#This Row],[商品名称]]="","",VLOOKUP(I92,顾客服务水平表[#All],2,0))</f>
        <v/>
      </c>
      <c r="K92" s="28" t="str">
        <f t="shared" ca="1" si="4"/>
        <v/>
      </c>
      <c r="L92" s="28" t="str">
        <f t="shared" ca="1" si="5"/>
        <v/>
      </c>
      <c r="M92" s="28" t="str">
        <f t="shared" ca="1" si="6"/>
        <v/>
      </c>
      <c r="N92" s="26" t="str">
        <f ca="1">IF(表23[[#This Row],[商品名称]]="","",SUMIFS(商品资料表[库存],商品资料表[商品名称],表23[[#This Row],[商品名称]]))</f>
        <v/>
      </c>
    </row>
    <row r="93" spans="4:14" x14ac:dyDescent="0.2">
      <c r="D93" s="26" t="str">
        <f t="array" aca="1" ref="D9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84)))&amp;"","")</f>
        <v/>
      </c>
      <c r="E93" s="27" t="str">
        <f t="array" aca="1" ref="E93" ca="1">IFERROR(STDEV(IF(一月内商品日销售出库情况[商品]=库存预警!D93,一月内商品日销售出库情况[数量])),"")</f>
        <v/>
      </c>
      <c r="F93" s="27" t="str">
        <f t="array" aca="1" ref="F93" ca="1">IFERROR(STDEV(IF(一年内商品各月销售出库情况[商品]=库存预警!D93,一年内商品各月销售出库情况[数量])),"")</f>
        <v/>
      </c>
      <c r="G93" s="27" t="str">
        <f t="array" aca="1" ref="G93" ca="1">IFERROR(STDEV(IF(一年内各季度商品销售出库情况[商品]=库存预警!D93,一年内各季度商品销售出库情况[数量])),"")</f>
        <v/>
      </c>
      <c r="H93" s="26" t="str">
        <f ca="1">IF(表23[[#This Row],[商品名称]]="","",说明!$E$4)</f>
        <v/>
      </c>
      <c r="I93" s="26" t="str">
        <f ca="1">IF(表23[[#This Row],[商品名称]]="","",说明!$H$4)</f>
        <v/>
      </c>
      <c r="J93" s="26" t="str">
        <f ca="1">IF(表23[[#This Row],[商品名称]]="","",VLOOKUP(I93,顾客服务水平表[#All],2,0))</f>
        <v/>
      </c>
      <c r="K93" s="28" t="str">
        <f t="shared" ca="1" si="4"/>
        <v/>
      </c>
      <c r="L93" s="28" t="str">
        <f t="shared" ca="1" si="5"/>
        <v/>
      </c>
      <c r="M93" s="28" t="str">
        <f t="shared" ca="1" si="6"/>
        <v/>
      </c>
      <c r="N93" s="26" t="str">
        <f ca="1">IF(表23[[#This Row],[商品名称]]="","",SUMIFS(商品资料表[库存],商品资料表[商品名称],表23[[#This Row],[商品名称]]))</f>
        <v/>
      </c>
    </row>
    <row r="94" spans="4:14" x14ac:dyDescent="0.2">
      <c r="D94" s="26" t="str">
        <f t="array" aca="1" ref="D9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85)))&amp;"","")</f>
        <v/>
      </c>
      <c r="E94" s="27" t="str">
        <f t="array" aca="1" ref="E94" ca="1">IFERROR(STDEV(IF(一月内商品日销售出库情况[商品]=库存预警!D94,一月内商品日销售出库情况[数量])),"")</f>
        <v/>
      </c>
      <c r="F94" s="27" t="str">
        <f t="array" aca="1" ref="F94" ca="1">IFERROR(STDEV(IF(一年内商品各月销售出库情况[商品]=库存预警!D94,一年内商品各月销售出库情况[数量])),"")</f>
        <v/>
      </c>
      <c r="G94" s="27" t="str">
        <f t="array" aca="1" ref="G94" ca="1">IFERROR(STDEV(IF(一年内各季度商品销售出库情况[商品]=库存预警!D94,一年内各季度商品销售出库情况[数量])),"")</f>
        <v/>
      </c>
      <c r="H94" s="26" t="str">
        <f ca="1">IF(表23[[#This Row],[商品名称]]="","",说明!$E$4)</f>
        <v/>
      </c>
      <c r="I94" s="26" t="str">
        <f ca="1">IF(表23[[#This Row],[商品名称]]="","",说明!$H$4)</f>
        <v/>
      </c>
      <c r="J94" s="26" t="str">
        <f ca="1">IF(表23[[#This Row],[商品名称]]="","",VLOOKUP(I94,顾客服务水平表[#All],2,0))</f>
        <v/>
      </c>
      <c r="K94" s="28" t="str">
        <f t="shared" ca="1" si="4"/>
        <v/>
      </c>
      <c r="L94" s="28" t="str">
        <f t="shared" ca="1" si="5"/>
        <v/>
      </c>
      <c r="M94" s="28" t="str">
        <f t="shared" ca="1" si="6"/>
        <v/>
      </c>
      <c r="N94" s="26" t="str">
        <f ca="1">IF(表23[[#This Row],[商品名称]]="","",SUMIFS(商品资料表[库存],商品资料表[商品名称],表23[[#This Row],[商品名称]]))</f>
        <v/>
      </c>
    </row>
    <row r="95" spans="4:14" x14ac:dyDescent="0.2">
      <c r="D95" s="26" t="str">
        <f t="array" aca="1" ref="D9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86)))&amp;"","")</f>
        <v/>
      </c>
      <c r="E95" s="27" t="str">
        <f t="array" aca="1" ref="E95" ca="1">IFERROR(STDEV(IF(一月内商品日销售出库情况[商品]=库存预警!D95,一月内商品日销售出库情况[数量])),"")</f>
        <v/>
      </c>
      <c r="F95" s="27" t="str">
        <f t="array" aca="1" ref="F95" ca="1">IFERROR(STDEV(IF(一年内商品各月销售出库情况[商品]=库存预警!D95,一年内商品各月销售出库情况[数量])),"")</f>
        <v/>
      </c>
      <c r="G95" s="27" t="str">
        <f t="array" aca="1" ref="G95" ca="1">IFERROR(STDEV(IF(一年内各季度商品销售出库情况[商品]=库存预警!D95,一年内各季度商品销售出库情况[数量])),"")</f>
        <v/>
      </c>
      <c r="H95" s="26" t="str">
        <f ca="1">IF(表23[[#This Row],[商品名称]]="","",说明!$E$4)</f>
        <v/>
      </c>
      <c r="I95" s="26" t="str">
        <f ca="1">IF(表23[[#This Row],[商品名称]]="","",说明!$H$4)</f>
        <v/>
      </c>
      <c r="J95" s="26" t="str">
        <f ca="1">IF(表23[[#This Row],[商品名称]]="","",VLOOKUP(I95,顾客服务水平表[#All],2,0))</f>
        <v/>
      </c>
      <c r="K95" s="28" t="str">
        <f t="shared" ca="1" si="4"/>
        <v/>
      </c>
      <c r="L95" s="28" t="str">
        <f t="shared" ca="1" si="5"/>
        <v/>
      </c>
      <c r="M95" s="28" t="str">
        <f t="shared" ca="1" si="6"/>
        <v/>
      </c>
      <c r="N95" s="26" t="str">
        <f ca="1">IF(表23[[#This Row],[商品名称]]="","",SUMIFS(商品资料表[库存],商品资料表[商品名称],表23[[#This Row],[商品名称]]))</f>
        <v/>
      </c>
    </row>
    <row r="96" spans="4:14" x14ac:dyDescent="0.2">
      <c r="D96" s="26" t="str">
        <f t="array" aca="1" ref="D9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87)))&amp;"","")</f>
        <v/>
      </c>
      <c r="E96" s="27" t="str">
        <f t="array" aca="1" ref="E96" ca="1">IFERROR(STDEV(IF(一月内商品日销售出库情况[商品]=库存预警!D96,一月内商品日销售出库情况[数量])),"")</f>
        <v/>
      </c>
      <c r="F96" s="27" t="str">
        <f t="array" aca="1" ref="F96" ca="1">IFERROR(STDEV(IF(一年内商品各月销售出库情况[商品]=库存预警!D96,一年内商品各月销售出库情况[数量])),"")</f>
        <v/>
      </c>
      <c r="G96" s="27" t="str">
        <f t="array" aca="1" ref="G96" ca="1">IFERROR(STDEV(IF(一年内各季度商品销售出库情况[商品]=库存预警!D96,一年内各季度商品销售出库情况[数量])),"")</f>
        <v/>
      </c>
      <c r="H96" s="26" t="str">
        <f ca="1">IF(表23[[#This Row],[商品名称]]="","",说明!$E$4)</f>
        <v/>
      </c>
      <c r="I96" s="26" t="str">
        <f ca="1">IF(表23[[#This Row],[商品名称]]="","",说明!$H$4)</f>
        <v/>
      </c>
      <c r="J96" s="26" t="str">
        <f ca="1">IF(表23[[#This Row],[商品名称]]="","",VLOOKUP(I96,顾客服务水平表[#All],2,0))</f>
        <v/>
      </c>
      <c r="K96" s="28" t="str">
        <f t="shared" ca="1" si="4"/>
        <v/>
      </c>
      <c r="L96" s="28" t="str">
        <f t="shared" ca="1" si="5"/>
        <v/>
      </c>
      <c r="M96" s="28" t="str">
        <f t="shared" ca="1" si="6"/>
        <v/>
      </c>
      <c r="N96" s="26" t="str">
        <f ca="1">IF(表23[[#This Row],[商品名称]]="","",SUMIFS(商品资料表[库存],商品资料表[商品名称],表23[[#This Row],[商品名称]]))</f>
        <v/>
      </c>
    </row>
    <row r="97" spans="4:14" x14ac:dyDescent="0.2">
      <c r="D97" s="26" t="str">
        <f t="array" aca="1" ref="D9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88)))&amp;"","")</f>
        <v/>
      </c>
      <c r="E97" s="27" t="str">
        <f t="array" aca="1" ref="E97" ca="1">IFERROR(STDEV(IF(一月内商品日销售出库情况[商品]=库存预警!D97,一月内商品日销售出库情况[数量])),"")</f>
        <v/>
      </c>
      <c r="F97" s="27" t="str">
        <f t="array" aca="1" ref="F97" ca="1">IFERROR(STDEV(IF(一年内商品各月销售出库情况[商品]=库存预警!D97,一年内商品各月销售出库情况[数量])),"")</f>
        <v/>
      </c>
      <c r="G97" s="27" t="str">
        <f t="array" aca="1" ref="G97" ca="1">IFERROR(STDEV(IF(一年内各季度商品销售出库情况[商品]=库存预警!D97,一年内各季度商品销售出库情况[数量])),"")</f>
        <v/>
      </c>
      <c r="H97" s="26" t="str">
        <f ca="1">IF(表23[[#This Row],[商品名称]]="","",说明!$E$4)</f>
        <v/>
      </c>
      <c r="I97" s="26" t="str">
        <f ca="1">IF(表23[[#This Row],[商品名称]]="","",说明!$H$4)</f>
        <v/>
      </c>
      <c r="J97" s="26" t="str">
        <f ca="1">IF(表23[[#This Row],[商品名称]]="","",VLOOKUP(I97,顾客服务水平表[#All],2,0))</f>
        <v/>
      </c>
      <c r="K97" s="28" t="str">
        <f t="shared" ca="1" si="4"/>
        <v/>
      </c>
      <c r="L97" s="28" t="str">
        <f t="shared" ca="1" si="5"/>
        <v/>
      </c>
      <c r="M97" s="28" t="str">
        <f t="shared" ca="1" si="6"/>
        <v/>
      </c>
      <c r="N97" s="26" t="str">
        <f ca="1">IF(表23[[#This Row],[商品名称]]="","",SUMIFS(商品资料表[库存],商品资料表[商品名称],表23[[#This Row],[商品名称]]))</f>
        <v/>
      </c>
    </row>
    <row r="98" spans="4:14" x14ac:dyDescent="0.2">
      <c r="D98" s="26" t="str">
        <f t="array" aca="1" ref="D9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89)))&amp;"","")</f>
        <v/>
      </c>
      <c r="E98" s="27" t="str">
        <f t="array" aca="1" ref="E98" ca="1">IFERROR(STDEV(IF(一月内商品日销售出库情况[商品]=库存预警!D98,一月内商品日销售出库情况[数量])),"")</f>
        <v/>
      </c>
      <c r="F98" s="27" t="str">
        <f t="array" aca="1" ref="F98" ca="1">IFERROR(STDEV(IF(一年内商品各月销售出库情况[商品]=库存预警!D98,一年内商品各月销售出库情况[数量])),"")</f>
        <v/>
      </c>
      <c r="G98" s="27" t="str">
        <f t="array" aca="1" ref="G98" ca="1">IFERROR(STDEV(IF(一年内各季度商品销售出库情况[商品]=库存预警!D98,一年内各季度商品销售出库情况[数量])),"")</f>
        <v/>
      </c>
      <c r="H98" s="26" t="str">
        <f ca="1">IF(表23[[#This Row],[商品名称]]="","",说明!$E$4)</f>
        <v/>
      </c>
      <c r="I98" s="26" t="str">
        <f ca="1">IF(表23[[#This Row],[商品名称]]="","",说明!$H$4)</f>
        <v/>
      </c>
      <c r="J98" s="26" t="str">
        <f ca="1">IF(表23[[#This Row],[商品名称]]="","",VLOOKUP(I98,顾客服务水平表[#All],2,0))</f>
        <v/>
      </c>
      <c r="K98" s="28" t="str">
        <f t="shared" ca="1" si="4"/>
        <v/>
      </c>
      <c r="L98" s="28" t="str">
        <f t="shared" ca="1" si="5"/>
        <v/>
      </c>
      <c r="M98" s="28" t="str">
        <f t="shared" ca="1" si="6"/>
        <v/>
      </c>
      <c r="N98" s="26" t="str">
        <f ca="1">IF(表23[[#This Row],[商品名称]]="","",SUMIFS(商品资料表[库存],商品资料表[商品名称],表23[[#This Row],[商品名称]]))</f>
        <v/>
      </c>
    </row>
    <row r="99" spans="4:14" x14ac:dyDescent="0.2">
      <c r="D99" s="26" t="str">
        <f t="array" aca="1" ref="D9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90)))&amp;"","")</f>
        <v/>
      </c>
      <c r="E99" s="27" t="str">
        <f t="array" aca="1" ref="E99" ca="1">IFERROR(STDEV(IF(一月内商品日销售出库情况[商品]=库存预警!D99,一月内商品日销售出库情况[数量])),"")</f>
        <v/>
      </c>
      <c r="F99" s="27" t="str">
        <f t="array" aca="1" ref="F99" ca="1">IFERROR(STDEV(IF(一年内商品各月销售出库情况[商品]=库存预警!D99,一年内商品各月销售出库情况[数量])),"")</f>
        <v/>
      </c>
      <c r="G99" s="27" t="str">
        <f t="array" aca="1" ref="G99" ca="1">IFERROR(STDEV(IF(一年内各季度商品销售出库情况[商品]=库存预警!D99,一年内各季度商品销售出库情况[数量])),"")</f>
        <v/>
      </c>
      <c r="H99" s="26" t="str">
        <f ca="1">IF(表23[[#This Row],[商品名称]]="","",说明!$E$4)</f>
        <v/>
      </c>
      <c r="I99" s="26" t="str">
        <f ca="1">IF(表23[[#This Row],[商品名称]]="","",说明!$H$4)</f>
        <v/>
      </c>
      <c r="J99" s="26" t="str">
        <f ca="1">IF(表23[[#This Row],[商品名称]]="","",VLOOKUP(I99,顾客服务水平表[#All],2,0))</f>
        <v/>
      </c>
      <c r="K99" s="28" t="str">
        <f t="shared" ca="1" si="4"/>
        <v/>
      </c>
      <c r="L99" s="28" t="str">
        <f t="shared" ca="1" si="5"/>
        <v/>
      </c>
      <c r="M99" s="28" t="str">
        <f t="shared" ca="1" si="6"/>
        <v/>
      </c>
      <c r="N99" s="26" t="str">
        <f ca="1">IF(表23[[#This Row],[商品名称]]="","",SUMIFS(商品资料表[库存],商品资料表[商品名称],表23[[#This Row],[商品名称]]))</f>
        <v/>
      </c>
    </row>
    <row r="100" spans="4:14" x14ac:dyDescent="0.2">
      <c r="D100" s="26" t="str">
        <f t="array" aca="1" ref="D10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91)))&amp;"","")</f>
        <v/>
      </c>
      <c r="E100" s="27" t="str">
        <f t="array" aca="1" ref="E100" ca="1">IFERROR(STDEV(IF(一月内商品日销售出库情况[商品]=库存预警!D100,一月内商品日销售出库情况[数量])),"")</f>
        <v/>
      </c>
      <c r="F100" s="27" t="str">
        <f t="array" aca="1" ref="F100" ca="1">IFERROR(STDEV(IF(一年内商品各月销售出库情况[商品]=库存预警!D100,一年内商品各月销售出库情况[数量])),"")</f>
        <v/>
      </c>
      <c r="G100" s="27" t="str">
        <f t="array" aca="1" ref="G100" ca="1">IFERROR(STDEV(IF(一年内各季度商品销售出库情况[商品]=库存预警!D100,一年内各季度商品销售出库情况[数量])),"")</f>
        <v/>
      </c>
      <c r="H100" s="26" t="str">
        <f ca="1">IF(表23[[#This Row],[商品名称]]="","",说明!$E$4)</f>
        <v/>
      </c>
      <c r="I100" s="26" t="str">
        <f ca="1">IF(表23[[#This Row],[商品名称]]="","",说明!$H$4)</f>
        <v/>
      </c>
      <c r="J100" s="26" t="str">
        <f ca="1">IF(表23[[#This Row],[商品名称]]="","",VLOOKUP(I100,顾客服务水平表[#All],2,0))</f>
        <v/>
      </c>
      <c r="K100" s="28" t="str">
        <f t="shared" ca="1" si="4"/>
        <v/>
      </c>
      <c r="L100" s="28" t="str">
        <f t="shared" ca="1" si="5"/>
        <v/>
      </c>
      <c r="M100" s="28" t="str">
        <f t="shared" ca="1" si="6"/>
        <v/>
      </c>
      <c r="N100" s="26" t="str">
        <f ca="1">IF(表23[[#This Row],[商品名称]]="","",SUMIFS(商品资料表[库存],商品资料表[商品名称],表23[[#This Row],[商品名称]]))</f>
        <v/>
      </c>
    </row>
    <row r="101" spans="4:14" x14ac:dyDescent="0.2">
      <c r="D101" s="26" t="str">
        <f t="array" aca="1" ref="D10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92)))&amp;"","")</f>
        <v/>
      </c>
      <c r="E101" s="27" t="str">
        <f t="array" aca="1" ref="E101" ca="1">IFERROR(STDEV(IF(一月内商品日销售出库情况[商品]=库存预警!D101,一月内商品日销售出库情况[数量])),"")</f>
        <v/>
      </c>
      <c r="F101" s="27" t="str">
        <f t="array" aca="1" ref="F101" ca="1">IFERROR(STDEV(IF(一年内商品各月销售出库情况[商品]=库存预警!D101,一年内商品各月销售出库情况[数量])),"")</f>
        <v/>
      </c>
      <c r="G101" s="27" t="str">
        <f t="array" aca="1" ref="G101" ca="1">IFERROR(STDEV(IF(一年内各季度商品销售出库情况[商品]=库存预警!D101,一年内各季度商品销售出库情况[数量])),"")</f>
        <v/>
      </c>
      <c r="H101" s="26" t="str">
        <f ca="1">IF(表23[[#This Row],[商品名称]]="","",说明!$E$4)</f>
        <v/>
      </c>
      <c r="I101" s="26" t="str">
        <f ca="1">IF(表23[[#This Row],[商品名称]]="","",说明!$H$4)</f>
        <v/>
      </c>
      <c r="J101" s="26" t="str">
        <f ca="1">IF(表23[[#This Row],[商品名称]]="","",VLOOKUP(I101,顾客服务水平表[#All],2,0))</f>
        <v/>
      </c>
      <c r="K101" s="28" t="str">
        <f t="shared" ca="1" si="4"/>
        <v/>
      </c>
      <c r="L101" s="28" t="str">
        <f t="shared" ca="1" si="5"/>
        <v/>
      </c>
      <c r="M101" s="28" t="str">
        <f t="shared" ca="1" si="6"/>
        <v/>
      </c>
      <c r="N101" s="26" t="str">
        <f ca="1">IF(表23[[#This Row],[商品名称]]="","",SUMIFS(商品资料表[库存],商品资料表[商品名称],表23[[#This Row],[商品名称]]))</f>
        <v/>
      </c>
    </row>
    <row r="102" spans="4:14" x14ac:dyDescent="0.2">
      <c r="D102" s="26" t="str">
        <f t="array" aca="1" ref="D10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93)))&amp;"","")</f>
        <v/>
      </c>
      <c r="E102" s="27" t="str">
        <f t="array" aca="1" ref="E102" ca="1">IFERROR(STDEV(IF(一月内商品日销售出库情况[商品]=库存预警!D102,一月内商品日销售出库情况[数量])),"")</f>
        <v/>
      </c>
      <c r="F102" s="27" t="str">
        <f t="array" aca="1" ref="F102" ca="1">IFERROR(STDEV(IF(一年内商品各月销售出库情况[商品]=库存预警!D102,一年内商品各月销售出库情况[数量])),"")</f>
        <v/>
      </c>
      <c r="G102" s="27" t="str">
        <f t="array" aca="1" ref="G102" ca="1">IFERROR(STDEV(IF(一年内各季度商品销售出库情况[商品]=库存预警!D102,一年内各季度商品销售出库情况[数量])),"")</f>
        <v/>
      </c>
      <c r="H102" s="26" t="str">
        <f ca="1">IF(表23[[#This Row],[商品名称]]="","",说明!$E$4)</f>
        <v/>
      </c>
      <c r="I102" s="26" t="str">
        <f ca="1">IF(表23[[#This Row],[商品名称]]="","",说明!$H$4)</f>
        <v/>
      </c>
      <c r="J102" s="26" t="str">
        <f ca="1">IF(表23[[#This Row],[商品名称]]="","",VLOOKUP(I102,顾客服务水平表[#All],2,0))</f>
        <v/>
      </c>
      <c r="K102" s="28" t="str">
        <f t="shared" ca="1" si="4"/>
        <v/>
      </c>
      <c r="L102" s="28" t="str">
        <f t="shared" ca="1" si="5"/>
        <v/>
      </c>
      <c r="M102" s="28" t="str">
        <f t="shared" ca="1" si="6"/>
        <v/>
      </c>
      <c r="N102" s="26" t="str">
        <f ca="1">IF(表23[[#This Row],[商品名称]]="","",SUMIFS(商品资料表[库存],商品资料表[商品名称],表23[[#This Row],[商品名称]]))</f>
        <v/>
      </c>
    </row>
    <row r="103" spans="4:14" x14ac:dyDescent="0.2">
      <c r="D103" s="26" t="str">
        <f t="array" aca="1" ref="D10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94)))&amp;"","")</f>
        <v/>
      </c>
      <c r="E103" s="27" t="str">
        <f t="array" aca="1" ref="E103" ca="1">IFERROR(STDEV(IF(一月内商品日销售出库情况[商品]=库存预警!D103,一月内商品日销售出库情况[数量])),"")</f>
        <v/>
      </c>
      <c r="F103" s="27" t="str">
        <f t="array" aca="1" ref="F103" ca="1">IFERROR(STDEV(IF(一年内商品各月销售出库情况[商品]=库存预警!D103,一年内商品各月销售出库情况[数量])),"")</f>
        <v/>
      </c>
      <c r="G103" s="27" t="str">
        <f t="array" aca="1" ref="G103" ca="1">IFERROR(STDEV(IF(一年内各季度商品销售出库情况[商品]=库存预警!D103,一年内各季度商品销售出库情况[数量])),"")</f>
        <v/>
      </c>
      <c r="H103" s="26" t="str">
        <f ca="1">IF(表23[[#This Row],[商品名称]]="","",说明!$E$4)</f>
        <v/>
      </c>
      <c r="I103" s="26" t="str">
        <f ca="1">IF(表23[[#This Row],[商品名称]]="","",说明!$H$4)</f>
        <v/>
      </c>
      <c r="J103" s="26" t="str">
        <f ca="1">IF(表23[[#This Row],[商品名称]]="","",VLOOKUP(I103,顾客服务水平表[#All],2,0))</f>
        <v/>
      </c>
      <c r="K103" s="28" t="str">
        <f t="shared" ca="1" si="4"/>
        <v/>
      </c>
      <c r="L103" s="28" t="str">
        <f t="shared" ca="1" si="5"/>
        <v/>
      </c>
      <c r="M103" s="28" t="str">
        <f t="shared" ca="1" si="6"/>
        <v/>
      </c>
      <c r="N103" s="26" t="str">
        <f ca="1">IF(表23[[#This Row],[商品名称]]="","",SUMIFS(商品资料表[库存],商品资料表[商品名称],表23[[#This Row],[商品名称]]))</f>
        <v/>
      </c>
    </row>
    <row r="104" spans="4:14" x14ac:dyDescent="0.2">
      <c r="D104" s="26" t="str">
        <f t="array" aca="1" ref="D10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95)))&amp;"","")</f>
        <v/>
      </c>
      <c r="E104" s="27" t="str">
        <f t="array" aca="1" ref="E104" ca="1">IFERROR(STDEV(IF(一月内商品日销售出库情况[商品]=库存预警!D104,一月内商品日销售出库情况[数量])),"")</f>
        <v/>
      </c>
      <c r="F104" s="27" t="str">
        <f t="array" aca="1" ref="F104" ca="1">IFERROR(STDEV(IF(一年内商品各月销售出库情况[商品]=库存预警!D104,一年内商品各月销售出库情况[数量])),"")</f>
        <v/>
      </c>
      <c r="G104" s="27" t="str">
        <f t="array" aca="1" ref="G104" ca="1">IFERROR(STDEV(IF(一年内各季度商品销售出库情况[商品]=库存预警!D104,一年内各季度商品销售出库情况[数量])),"")</f>
        <v/>
      </c>
      <c r="H104" s="26" t="str">
        <f ca="1">IF(表23[[#This Row],[商品名称]]="","",说明!$E$4)</f>
        <v/>
      </c>
      <c r="I104" s="26" t="str">
        <f ca="1">IF(表23[[#This Row],[商品名称]]="","",说明!$H$4)</f>
        <v/>
      </c>
      <c r="J104" s="26" t="str">
        <f ca="1">IF(表23[[#This Row],[商品名称]]="","",VLOOKUP(I104,顾客服务水平表[#All],2,0))</f>
        <v/>
      </c>
      <c r="K104" s="28" t="str">
        <f t="shared" ca="1" si="4"/>
        <v/>
      </c>
      <c r="L104" s="28" t="str">
        <f t="shared" ca="1" si="5"/>
        <v/>
      </c>
      <c r="M104" s="28" t="str">
        <f t="shared" ca="1" si="6"/>
        <v/>
      </c>
      <c r="N104" s="26" t="str">
        <f ca="1">IF(表23[[#This Row],[商品名称]]="","",SUMIFS(商品资料表[库存],商品资料表[商品名称],表23[[#This Row],[商品名称]]))</f>
        <v/>
      </c>
    </row>
    <row r="105" spans="4:14" x14ac:dyDescent="0.2">
      <c r="D105" s="26" t="str">
        <f t="array" aca="1" ref="D10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96)))&amp;"","")</f>
        <v/>
      </c>
      <c r="E105" s="27" t="str">
        <f t="array" aca="1" ref="E105" ca="1">IFERROR(STDEV(IF(一月内商品日销售出库情况[商品]=库存预警!D105,一月内商品日销售出库情况[数量])),"")</f>
        <v/>
      </c>
      <c r="F105" s="27" t="str">
        <f t="array" aca="1" ref="F105" ca="1">IFERROR(STDEV(IF(一年内商品各月销售出库情况[商品]=库存预警!D105,一年内商品各月销售出库情况[数量])),"")</f>
        <v/>
      </c>
      <c r="G105" s="27" t="str">
        <f t="array" aca="1" ref="G105" ca="1">IFERROR(STDEV(IF(一年内各季度商品销售出库情况[商品]=库存预警!D105,一年内各季度商品销售出库情况[数量])),"")</f>
        <v/>
      </c>
      <c r="H105" s="26" t="str">
        <f ca="1">IF(表23[[#This Row],[商品名称]]="","",说明!$E$4)</f>
        <v/>
      </c>
      <c r="I105" s="26" t="str">
        <f ca="1">IF(表23[[#This Row],[商品名称]]="","",说明!$H$4)</f>
        <v/>
      </c>
      <c r="J105" s="26" t="str">
        <f ca="1">IF(表23[[#This Row],[商品名称]]="","",VLOOKUP(I105,顾客服务水平表[#All],2,0))</f>
        <v/>
      </c>
      <c r="K105" s="28" t="str">
        <f t="shared" ca="1" si="4"/>
        <v/>
      </c>
      <c r="L105" s="28" t="str">
        <f t="shared" ca="1" si="5"/>
        <v/>
      </c>
      <c r="M105" s="28" t="str">
        <f t="shared" ca="1" si="6"/>
        <v/>
      </c>
      <c r="N105" s="26" t="str">
        <f ca="1">IF(表23[[#This Row],[商品名称]]="","",SUMIFS(商品资料表[库存],商品资料表[商品名称],表23[[#This Row],[商品名称]]))</f>
        <v/>
      </c>
    </row>
    <row r="106" spans="4:14" x14ac:dyDescent="0.2">
      <c r="D106" s="26" t="str">
        <f t="array" aca="1" ref="D10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97)))&amp;"","")</f>
        <v/>
      </c>
      <c r="E106" s="27" t="str">
        <f t="array" aca="1" ref="E106" ca="1">IFERROR(STDEV(IF(一月内商品日销售出库情况[商品]=库存预警!D106,一月内商品日销售出库情况[数量])),"")</f>
        <v/>
      </c>
      <c r="F106" s="27" t="str">
        <f t="array" aca="1" ref="F106" ca="1">IFERROR(STDEV(IF(一年内商品各月销售出库情况[商品]=库存预警!D106,一年内商品各月销售出库情况[数量])),"")</f>
        <v/>
      </c>
      <c r="G106" s="27" t="str">
        <f t="array" aca="1" ref="G106" ca="1">IFERROR(STDEV(IF(一年内各季度商品销售出库情况[商品]=库存预警!D106,一年内各季度商品销售出库情况[数量])),"")</f>
        <v/>
      </c>
      <c r="H106" s="26" t="str">
        <f ca="1">IF(表23[[#This Row],[商品名称]]="","",说明!$E$4)</f>
        <v/>
      </c>
      <c r="I106" s="26" t="str">
        <f ca="1">IF(表23[[#This Row],[商品名称]]="","",说明!$H$4)</f>
        <v/>
      </c>
      <c r="J106" s="26" t="str">
        <f ca="1">IF(表23[[#This Row],[商品名称]]="","",VLOOKUP(I106,顾客服务水平表[#All],2,0))</f>
        <v/>
      </c>
      <c r="K106" s="28" t="str">
        <f t="shared" ca="1" si="4"/>
        <v/>
      </c>
      <c r="L106" s="28" t="str">
        <f t="shared" ca="1" si="5"/>
        <v/>
      </c>
      <c r="M106" s="28" t="str">
        <f t="shared" ca="1" si="6"/>
        <v/>
      </c>
      <c r="N106" s="26" t="str">
        <f ca="1">IF(表23[[#This Row],[商品名称]]="","",SUMIFS(商品资料表[库存],商品资料表[商品名称],表23[[#This Row],[商品名称]]))</f>
        <v/>
      </c>
    </row>
    <row r="107" spans="4:14" x14ac:dyDescent="0.2">
      <c r="D107" s="26" t="str">
        <f t="array" aca="1" ref="D10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98)))&amp;"","")</f>
        <v/>
      </c>
      <c r="E107" s="27" t="str">
        <f t="array" aca="1" ref="E107" ca="1">IFERROR(STDEV(IF(一月内商品日销售出库情况[商品]=库存预警!D107,一月内商品日销售出库情况[数量])),"")</f>
        <v/>
      </c>
      <c r="F107" s="27" t="str">
        <f t="array" aca="1" ref="F107" ca="1">IFERROR(STDEV(IF(一年内商品各月销售出库情况[商品]=库存预警!D107,一年内商品各月销售出库情况[数量])),"")</f>
        <v/>
      </c>
      <c r="G107" s="27" t="str">
        <f t="array" aca="1" ref="G107" ca="1">IFERROR(STDEV(IF(一年内各季度商品销售出库情况[商品]=库存预警!D107,一年内各季度商品销售出库情况[数量])),"")</f>
        <v/>
      </c>
      <c r="H107" s="26" t="str">
        <f ca="1">IF(表23[[#This Row],[商品名称]]="","",说明!$E$4)</f>
        <v/>
      </c>
      <c r="I107" s="26" t="str">
        <f ca="1">IF(表23[[#This Row],[商品名称]]="","",说明!$H$4)</f>
        <v/>
      </c>
      <c r="J107" s="26" t="str">
        <f ca="1">IF(表23[[#This Row],[商品名称]]="","",VLOOKUP(I107,顾客服务水平表[#All],2,0))</f>
        <v/>
      </c>
      <c r="K107" s="28" t="str">
        <f t="shared" ca="1" si="4"/>
        <v/>
      </c>
      <c r="L107" s="28" t="str">
        <f t="shared" ca="1" si="5"/>
        <v/>
      </c>
      <c r="M107" s="28" t="str">
        <f t="shared" ca="1" si="6"/>
        <v/>
      </c>
      <c r="N107" s="26" t="str">
        <f ca="1">IF(表23[[#This Row],[商品名称]]="","",SUMIFS(商品资料表[库存],商品资料表[商品名称],表23[[#This Row],[商品名称]]))</f>
        <v/>
      </c>
    </row>
    <row r="108" spans="4:14" x14ac:dyDescent="0.2">
      <c r="D108" s="26" t="str">
        <f t="array" aca="1" ref="D10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99)))&amp;"","")</f>
        <v/>
      </c>
      <c r="E108" s="27" t="str">
        <f t="array" aca="1" ref="E108" ca="1">IFERROR(STDEV(IF(一月内商品日销售出库情况[商品]=库存预警!D108,一月内商品日销售出库情况[数量])),"")</f>
        <v/>
      </c>
      <c r="F108" s="27" t="str">
        <f t="array" aca="1" ref="F108" ca="1">IFERROR(STDEV(IF(一年内商品各月销售出库情况[商品]=库存预警!D108,一年内商品各月销售出库情况[数量])),"")</f>
        <v/>
      </c>
      <c r="G108" s="27" t="str">
        <f t="array" aca="1" ref="G108" ca="1">IFERROR(STDEV(IF(一年内各季度商品销售出库情况[商品]=库存预警!D108,一年内各季度商品销售出库情况[数量])),"")</f>
        <v/>
      </c>
      <c r="H108" s="26" t="str">
        <f ca="1">IF(表23[[#This Row],[商品名称]]="","",说明!$E$4)</f>
        <v/>
      </c>
      <c r="I108" s="26" t="str">
        <f ca="1">IF(表23[[#This Row],[商品名称]]="","",说明!$H$4)</f>
        <v/>
      </c>
      <c r="J108" s="26" t="str">
        <f ca="1">IF(表23[[#This Row],[商品名称]]="","",VLOOKUP(I108,顾客服务水平表[#All],2,0))</f>
        <v/>
      </c>
      <c r="K108" s="28" t="str">
        <f t="shared" ca="1" si="4"/>
        <v/>
      </c>
      <c r="L108" s="28" t="str">
        <f t="shared" ca="1" si="5"/>
        <v/>
      </c>
      <c r="M108" s="28" t="str">
        <f t="shared" ca="1" si="6"/>
        <v/>
      </c>
      <c r="N108" s="26" t="str">
        <f ca="1">IF(表23[[#This Row],[商品名称]]="","",SUMIFS(商品资料表[库存],商品资料表[商品名称],表23[[#This Row],[商品名称]]))</f>
        <v/>
      </c>
    </row>
    <row r="109" spans="4:14" x14ac:dyDescent="0.2">
      <c r="D109" s="26" t="str">
        <f t="array" aca="1" ref="D10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100)))&amp;"","")</f>
        <v/>
      </c>
      <c r="E109" s="27" t="str">
        <f t="array" aca="1" ref="E109" ca="1">IFERROR(STDEV(IF(一月内商品日销售出库情况[商品]=库存预警!D109,一月内商品日销售出库情况[数量])),"")</f>
        <v/>
      </c>
      <c r="F109" s="27" t="str">
        <f t="array" aca="1" ref="F109" ca="1">IFERROR(STDEV(IF(一年内商品各月销售出库情况[商品]=库存预警!D109,一年内商品各月销售出库情况[数量])),"")</f>
        <v/>
      </c>
      <c r="G109" s="27" t="str">
        <f t="array" aca="1" ref="G109" ca="1">IFERROR(STDEV(IF(一年内各季度商品销售出库情况[商品]=库存预警!D109,一年内各季度商品销售出库情况[数量])),"")</f>
        <v/>
      </c>
      <c r="H109" s="26" t="str">
        <f ca="1">IF(表23[[#This Row],[商品名称]]="","",说明!$E$4)</f>
        <v/>
      </c>
      <c r="I109" s="26" t="str">
        <f ca="1">IF(表23[[#This Row],[商品名称]]="","",说明!$H$4)</f>
        <v/>
      </c>
      <c r="J109" s="26" t="str">
        <f ca="1">IF(表23[[#This Row],[商品名称]]="","",VLOOKUP(I109,顾客服务水平表[#All],2,0))</f>
        <v/>
      </c>
      <c r="K109" s="28" t="str">
        <f t="shared" ca="1" si="4"/>
        <v/>
      </c>
      <c r="L109" s="28" t="str">
        <f t="shared" ca="1" si="5"/>
        <v/>
      </c>
      <c r="M109" s="28" t="str">
        <f t="shared" ca="1" si="6"/>
        <v/>
      </c>
      <c r="N109" s="26" t="str">
        <f ca="1">IF(表23[[#This Row],[商品名称]]="","",SUMIFS(商品资料表[库存],商品资料表[商品名称],表23[[#This Row],[商品名称]]))</f>
        <v/>
      </c>
    </row>
    <row r="110" spans="4:14" x14ac:dyDescent="0.2">
      <c r="D110" s="26" t="str">
        <f t="array" aca="1" ref="D11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101)))&amp;"","")</f>
        <v/>
      </c>
      <c r="E110" s="27" t="str">
        <f t="array" aca="1" ref="E110" ca="1">IFERROR(STDEV(IF(一月内商品日销售出库情况[商品]=库存预警!D110,一月内商品日销售出库情况[数量])),"")</f>
        <v/>
      </c>
      <c r="F110" s="27" t="str">
        <f t="array" aca="1" ref="F110" ca="1">IFERROR(STDEV(IF(一年内商品各月销售出库情况[商品]=库存预警!D110,一年内商品各月销售出库情况[数量])),"")</f>
        <v/>
      </c>
      <c r="G110" s="27" t="str">
        <f t="array" aca="1" ref="G110" ca="1">IFERROR(STDEV(IF(一年内各季度商品销售出库情况[商品]=库存预警!D110,一年内各季度商品销售出库情况[数量])),"")</f>
        <v/>
      </c>
      <c r="H110" s="26" t="str">
        <f ca="1">IF(表23[[#This Row],[商品名称]]="","",说明!$E$4)</f>
        <v/>
      </c>
      <c r="I110" s="26" t="str">
        <f ca="1">IF(表23[[#This Row],[商品名称]]="","",说明!$H$4)</f>
        <v/>
      </c>
      <c r="J110" s="26" t="str">
        <f ca="1">IF(表23[[#This Row],[商品名称]]="","",VLOOKUP(I110,顾客服务水平表[#All],2,0))</f>
        <v/>
      </c>
      <c r="K110" s="28" t="str">
        <f t="shared" ca="1" si="4"/>
        <v/>
      </c>
      <c r="L110" s="28" t="str">
        <f t="shared" ca="1" si="5"/>
        <v/>
      </c>
      <c r="M110" s="28" t="str">
        <f t="shared" ca="1" si="6"/>
        <v/>
      </c>
      <c r="N110" s="26" t="str">
        <f ca="1">IF(表23[[#This Row],[商品名称]]="","",SUMIFS(商品资料表[库存],商品资料表[商品名称],表23[[#This Row],[商品名称]]))</f>
        <v/>
      </c>
    </row>
    <row r="111" spans="4:14" x14ac:dyDescent="0.2">
      <c r="D111" s="26" t="str">
        <f t="array" aca="1" ref="D11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102)))&amp;"","")</f>
        <v/>
      </c>
      <c r="E111" s="27" t="str">
        <f t="array" aca="1" ref="E111" ca="1">IFERROR(STDEV(IF(一月内商品日销售出库情况[商品]=库存预警!D111,一月内商品日销售出库情况[数量])),"")</f>
        <v/>
      </c>
      <c r="F111" s="27" t="str">
        <f t="array" aca="1" ref="F111" ca="1">IFERROR(STDEV(IF(一年内商品各月销售出库情况[商品]=库存预警!D111,一年内商品各月销售出库情况[数量])),"")</f>
        <v/>
      </c>
      <c r="G111" s="27" t="str">
        <f t="array" aca="1" ref="G111" ca="1">IFERROR(STDEV(IF(一年内各季度商品销售出库情况[商品]=库存预警!D111,一年内各季度商品销售出库情况[数量])),"")</f>
        <v/>
      </c>
      <c r="H111" s="26" t="str">
        <f ca="1">IF(表23[[#This Row],[商品名称]]="","",说明!$E$4)</f>
        <v/>
      </c>
      <c r="I111" s="26" t="str">
        <f ca="1">IF(表23[[#This Row],[商品名称]]="","",说明!$H$4)</f>
        <v/>
      </c>
      <c r="J111" s="26" t="str">
        <f ca="1">IF(表23[[#This Row],[商品名称]]="","",VLOOKUP(I111,顾客服务水平表[#All],2,0))</f>
        <v/>
      </c>
      <c r="K111" s="28" t="str">
        <f t="shared" ca="1" si="4"/>
        <v/>
      </c>
      <c r="L111" s="28" t="str">
        <f t="shared" ca="1" si="5"/>
        <v/>
      </c>
      <c r="M111" s="28" t="str">
        <f t="shared" ca="1" si="6"/>
        <v/>
      </c>
      <c r="N111" s="26" t="str">
        <f ca="1">IF(表23[[#This Row],[商品名称]]="","",SUMIFS(商品资料表[库存],商品资料表[商品名称],表23[[#This Row],[商品名称]]))</f>
        <v/>
      </c>
    </row>
    <row r="112" spans="4:14" x14ac:dyDescent="0.2">
      <c r="D112" s="26" t="str">
        <f t="array" aca="1" ref="D11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103)))&amp;"","")</f>
        <v/>
      </c>
      <c r="E112" s="27" t="str">
        <f t="array" aca="1" ref="E112" ca="1">IFERROR(STDEV(IF(一月内商品日销售出库情况[商品]=库存预警!D112,一月内商品日销售出库情况[数量])),"")</f>
        <v/>
      </c>
      <c r="F112" s="27" t="str">
        <f t="array" aca="1" ref="F112" ca="1">IFERROR(STDEV(IF(一年内商品各月销售出库情况[商品]=库存预警!D112,一年内商品各月销售出库情况[数量])),"")</f>
        <v/>
      </c>
      <c r="G112" s="27" t="str">
        <f t="array" aca="1" ref="G112" ca="1">IFERROR(STDEV(IF(一年内各季度商品销售出库情况[商品]=库存预警!D112,一年内各季度商品销售出库情况[数量])),"")</f>
        <v/>
      </c>
      <c r="H112" s="26" t="str">
        <f ca="1">IF(表23[[#This Row],[商品名称]]="","",说明!$E$4)</f>
        <v/>
      </c>
      <c r="I112" s="26" t="str">
        <f ca="1">IF(表23[[#This Row],[商品名称]]="","",说明!$H$4)</f>
        <v/>
      </c>
      <c r="J112" s="26" t="str">
        <f ca="1">IF(表23[[#This Row],[商品名称]]="","",VLOOKUP(I112,顾客服务水平表[#All],2,0))</f>
        <v/>
      </c>
      <c r="K112" s="28" t="str">
        <f t="shared" ca="1" si="4"/>
        <v/>
      </c>
      <c r="L112" s="28" t="str">
        <f t="shared" ca="1" si="5"/>
        <v/>
      </c>
      <c r="M112" s="28" t="str">
        <f t="shared" ca="1" si="6"/>
        <v/>
      </c>
      <c r="N112" s="26" t="str">
        <f ca="1">IF(表23[[#This Row],[商品名称]]="","",SUMIFS(商品资料表[库存],商品资料表[商品名称],表23[[#This Row],[商品名称]]))</f>
        <v/>
      </c>
    </row>
    <row r="113" spans="4:14" x14ac:dyDescent="0.2">
      <c r="D113" s="26" t="str">
        <f t="array" aca="1" ref="D11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104)))&amp;"","")</f>
        <v/>
      </c>
      <c r="E113" s="27" t="str">
        <f t="array" aca="1" ref="E113" ca="1">IFERROR(STDEV(IF(一月内商品日销售出库情况[商品]=库存预警!D113,一月内商品日销售出库情况[数量])),"")</f>
        <v/>
      </c>
      <c r="F113" s="27" t="str">
        <f t="array" aca="1" ref="F113" ca="1">IFERROR(STDEV(IF(一年内商品各月销售出库情况[商品]=库存预警!D113,一年内商品各月销售出库情况[数量])),"")</f>
        <v/>
      </c>
      <c r="G113" s="27" t="str">
        <f t="array" aca="1" ref="G113" ca="1">IFERROR(STDEV(IF(一年内各季度商品销售出库情况[商品]=库存预警!D113,一年内各季度商品销售出库情况[数量])),"")</f>
        <v/>
      </c>
      <c r="H113" s="26" t="str">
        <f ca="1">IF(表23[[#This Row],[商品名称]]="","",说明!$E$4)</f>
        <v/>
      </c>
      <c r="I113" s="26" t="str">
        <f ca="1">IF(表23[[#This Row],[商品名称]]="","",说明!$H$4)</f>
        <v/>
      </c>
      <c r="J113" s="26" t="str">
        <f ca="1">IF(表23[[#This Row],[商品名称]]="","",VLOOKUP(I113,顾客服务水平表[#All],2,0))</f>
        <v/>
      </c>
      <c r="K113" s="28" t="str">
        <f t="shared" ca="1" si="4"/>
        <v/>
      </c>
      <c r="L113" s="28" t="str">
        <f t="shared" ca="1" si="5"/>
        <v/>
      </c>
      <c r="M113" s="28" t="str">
        <f t="shared" ca="1" si="6"/>
        <v/>
      </c>
      <c r="N113" s="26" t="str">
        <f ca="1">IF(表23[[#This Row],[商品名称]]="","",SUMIFS(商品资料表[库存],商品资料表[商品名称],表23[[#This Row],[商品名称]]))</f>
        <v/>
      </c>
    </row>
    <row r="114" spans="4:14" x14ac:dyDescent="0.2">
      <c r="D114" s="26" t="str">
        <f t="array" aca="1" ref="D11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105)))&amp;"","")</f>
        <v/>
      </c>
      <c r="E114" s="27" t="str">
        <f t="array" aca="1" ref="E114" ca="1">IFERROR(STDEV(IF(一月内商品日销售出库情况[商品]=库存预警!D114,一月内商品日销售出库情况[数量])),"")</f>
        <v/>
      </c>
      <c r="F114" s="27" t="str">
        <f t="array" aca="1" ref="F114" ca="1">IFERROR(STDEV(IF(一年内商品各月销售出库情况[商品]=库存预警!D114,一年内商品各月销售出库情况[数量])),"")</f>
        <v/>
      </c>
      <c r="G114" s="27" t="str">
        <f t="array" aca="1" ref="G114" ca="1">IFERROR(STDEV(IF(一年内各季度商品销售出库情况[商品]=库存预警!D114,一年内各季度商品销售出库情况[数量])),"")</f>
        <v/>
      </c>
      <c r="H114" s="26" t="str">
        <f ca="1">IF(表23[[#This Row],[商品名称]]="","",说明!$E$4)</f>
        <v/>
      </c>
      <c r="I114" s="26" t="str">
        <f ca="1">IF(表23[[#This Row],[商品名称]]="","",说明!$H$4)</f>
        <v/>
      </c>
      <c r="J114" s="26" t="str">
        <f ca="1">IF(表23[[#This Row],[商品名称]]="","",VLOOKUP(I114,顾客服务水平表[#All],2,0))</f>
        <v/>
      </c>
      <c r="K114" s="28" t="str">
        <f t="shared" ca="1" si="4"/>
        <v/>
      </c>
      <c r="L114" s="28" t="str">
        <f t="shared" ca="1" si="5"/>
        <v/>
      </c>
      <c r="M114" s="28" t="str">
        <f t="shared" ca="1" si="6"/>
        <v/>
      </c>
      <c r="N114" s="26" t="str">
        <f ca="1">IF(表23[[#This Row],[商品名称]]="","",SUMIFS(商品资料表[库存],商品资料表[商品名称],表23[[#This Row],[商品名称]]))</f>
        <v/>
      </c>
    </row>
    <row r="115" spans="4:14" x14ac:dyDescent="0.2">
      <c r="D115" s="26" t="str">
        <f t="array" aca="1" ref="D11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106)))&amp;"","")</f>
        <v/>
      </c>
      <c r="E115" s="27" t="str">
        <f t="array" aca="1" ref="E115" ca="1">IFERROR(STDEV(IF(一月内商品日销售出库情况[商品]=库存预警!D115,一月内商品日销售出库情况[数量])),"")</f>
        <v/>
      </c>
      <c r="F115" s="27" t="str">
        <f t="array" aca="1" ref="F115" ca="1">IFERROR(STDEV(IF(一年内商品各月销售出库情况[商品]=库存预警!D115,一年内商品各月销售出库情况[数量])),"")</f>
        <v/>
      </c>
      <c r="G115" s="27" t="str">
        <f t="array" aca="1" ref="G115" ca="1">IFERROR(STDEV(IF(一年内各季度商品销售出库情况[商品]=库存预警!D115,一年内各季度商品销售出库情况[数量])),"")</f>
        <v/>
      </c>
      <c r="H115" s="26" t="str">
        <f ca="1">IF(表23[[#This Row],[商品名称]]="","",说明!$E$4)</f>
        <v/>
      </c>
      <c r="I115" s="26" t="str">
        <f ca="1">IF(表23[[#This Row],[商品名称]]="","",说明!$H$4)</f>
        <v/>
      </c>
      <c r="J115" s="26" t="str">
        <f ca="1">IF(表23[[#This Row],[商品名称]]="","",VLOOKUP(I115,顾客服务水平表[#All],2,0))</f>
        <v/>
      </c>
      <c r="K115" s="28" t="str">
        <f t="shared" ca="1" si="4"/>
        <v/>
      </c>
      <c r="L115" s="28" t="str">
        <f t="shared" ca="1" si="5"/>
        <v/>
      </c>
      <c r="M115" s="28" t="str">
        <f t="shared" ca="1" si="6"/>
        <v/>
      </c>
      <c r="N115" s="26" t="str">
        <f ca="1">IF(表23[[#This Row],[商品名称]]="","",SUMIFS(商品资料表[库存],商品资料表[商品名称],表23[[#This Row],[商品名称]]))</f>
        <v/>
      </c>
    </row>
    <row r="116" spans="4:14" x14ac:dyDescent="0.2">
      <c r="D116" s="26" t="str">
        <f t="array" aca="1" ref="D11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107)))&amp;"","")</f>
        <v/>
      </c>
      <c r="E116" s="27" t="str">
        <f t="array" aca="1" ref="E116" ca="1">IFERROR(STDEV(IF(一月内商品日销售出库情况[商品]=库存预警!D116,一月内商品日销售出库情况[数量])),"")</f>
        <v/>
      </c>
      <c r="F116" s="27" t="str">
        <f t="array" aca="1" ref="F116" ca="1">IFERROR(STDEV(IF(一年内商品各月销售出库情况[商品]=库存预警!D116,一年内商品各月销售出库情况[数量])),"")</f>
        <v/>
      </c>
      <c r="G116" s="27" t="str">
        <f t="array" aca="1" ref="G116" ca="1">IFERROR(STDEV(IF(一年内各季度商品销售出库情况[商品]=库存预警!D116,一年内各季度商品销售出库情况[数量])),"")</f>
        <v/>
      </c>
      <c r="H116" s="26" t="str">
        <f ca="1">IF(表23[[#This Row],[商品名称]]="","",说明!$E$4)</f>
        <v/>
      </c>
      <c r="I116" s="26" t="str">
        <f ca="1">IF(表23[[#This Row],[商品名称]]="","",说明!$H$4)</f>
        <v/>
      </c>
      <c r="J116" s="26" t="str">
        <f ca="1">IF(表23[[#This Row],[商品名称]]="","",VLOOKUP(I116,顾客服务水平表[#All],2,0))</f>
        <v/>
      </c>
      <c r="K116" s="28" t="str">
        <f t="shared" ca="1" si="4"/>
        <v/>
      </c>
      <c r="L116" s="28" t="str">
        <f t="shared" ca="1" si="5"/>
        <v/>
      </c>
      <c r="M116" s="28" t="str">
        <f t="shared" ca="1" si="6"/>
        <v/>
      </c>
      <c r="N116" s="26" t="str">
        <f ca="1">IF(表23[[#This Row],[商品名称]]="","",SUMIFS(商品资料表[库存],商品资料表[商品名称],表23[[#This Row],[商品名称]]))</f>
        <v/>
      </c>
    </row>
    <row r="117" spans="4:14" x14ac:dyDescent="0.2">
      <c r="D117" s="26" t="str">
        <f t="array" aca="1" ref="D11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108)))&amp;"","")</f>
        <v/>
      </c>
      <c r="E117" s="27" t="str">
        <f t="array" aca="1" ref="E117" ca="1">IFERROR(STDEV(IF(一月内商品日销售出库情况[商品]=库存预警!D117,一月内商品日销售出库情况[数量])),"")</f>
        <v/>
      </c>
      <c r="F117" s="27" t="str">
        <f t="array" aca="1" ref="F117" ca="1">IFERROR(STDEV(IF(一年内商品各月销售出库情况[商品]=库存预警!D117,一年内商品各月销售出库情况[数量])),"")</f>
        <v/>
      </c>
      <c r="G117" s="27" t="str">
        <f t="array" aca="1" ref="G117" ca="1">IFERROR(STDEV(IF(一年内各季度商品销售出库情况[商品]=库存预警!D117,一年内各季度商品销售出库情况[数量])),"")</f>
        <v/>
      </c>
      <c r="H117" s="26" t="str">
        <f ca="1">IF(表23[[#This Row],[商品名称]]="","",说明!$E$4)</f>
        <v/>
      </c>
      <c r="I117" s="26" t="str">
        <f ca="1">IF(表23[[#This Row],[商品名称]]="","",说明!$H$4)</f>
        <v/>
      </c>
      <c r="J117" s="26" t="str">
        <f ca="1">IF(表23[[#This Row],[商品名称]]="","",VLOOKUP(I117,顾客服务水平表[#All],2,0))</f>
        <v/>
      </c>
      <c r="K117" s="28" t="str">
        <f t="shared" ca="1" si="4"/>
        <v/>
      </c>
      <c r="L117" s="28" t="str">
        <f t="shared" ca="1" si="5"/>
        <v/>
      </c>
      <c r="M117" s="28" t="str">
        <f t="shared" ca="1" si="6"/>
        <v/>
      </c>
      <c r="N117" s="26" t="str">
        <f ca="1">IF(表23[[#This Row],[商品名称]]="","",SUMIFS(商品资料表[库存],商品资料表[商品名称],表23[[#This Row],[商品名称]]))</f>
        <v/>
      </c>
    </row>
    <row r="118" spans="4:14" x14ac:dyDescent="0.2">
      <c r="D118" s="26" t="str">
        <f t="array" aca="1" ref="D11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109)))&amp;"","")</f>
        <v/>
      </c>
      <c r="E118" s="27" t="str">
        <f t="array" aca="1" ref="E118" ca="1">IFERROR(STDEV(IF(一月内商品日销售出库情况[商品]=库存预警!D118,一月内商品日销售出库情况[数量])),"")</f>
        <v/>
      </c>
      <c r="F118" s="27" t="str">
        <f t="array" aca="1" ref="F118" ca="1">IFERROR(STDEV(IF(一年内商品各月销售出库情况[商品]=库存预警!D118,一年内商品各月销售出库情况[数量])),"")</f>
        <v/>
      </c>
      <c r="G118" s="27" t="str">
        <f t="array" aca="1" ref="G118" ca="1">IFERROR(STDEV(IF(一年内各季度商品销售出库情况[商品]=库存预警!D118,一年内各季度商品销售出库情况[数量])),"")</f>
        <v/>
      </c>
      <c r="H118" s="26" t="str">
        <f ca="1">IF(表23[[#This Row],[商品名称]]="","",说明!$E$4)</f>
        <v/>
      </c>
      <c r="I118" s="26" t="str">
        <f ca="1">IF(表23[[#This Row],[商品名称]]="","",说明!$H$4)</f>
        <v/>
      </c>
      <c r="J118" s="26" t="str">
        <f ca="1">IF(表23[[#This Row],[商品名称]]="","",VLOOKUP(I118,顾客服务水平表[#All],2,0))</f>
        <v/>
      </c>
      <c r="K118" s="28" t="str">
        <f t="shared" ca="1" si="4"/>
        <v/>
      </c>
      <c r="L118" s="28" t="str">
        <f t="shared" ca="1" si="5"/>
        <v/>
      </c>
      <c r="M118" s="28" t="str">
        <f t="shared" ca="1" si="6"/>
        <v/>
      </c>
      <c r="N118" s="26" t="str">
        <f ca="1">IF(表23[[#This Row],[商品名称]]="","",SUMIFS(商品资料表[库存],商品资料表[商品名称],表23[[#This Row],[商品名称]]))</f>
        <v/>
      </c>
    </row>
    <row r="119" spans="4:14" x14ac:dyDescent="0.2">
      <c r="D119" s="26" t="str">
        <f t="array" aca="1" ref="D11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110)))&amp;"","")</f>
        <v/>
      </c>
      <c r="E119" s="27" t="str">
        <f t="array" aca="1" ref="E119" ca="1">IFERROR(STDEV(IF(一月内商品日销售出库情况[商品]=库存预警!D119,一月内商品日销售出库情况[数量])),"")</f>
        <v/>
      </c>
      <c r="F119" s="27" t="str">
        <f t="array" aca="1" ref="F119" ca="1">IFERROR(STDEV(IF(一年内商品各月销售出库情况[商品]=库存预警!D119,一年内商品各月销售出库情况[数量])),"")</f>
        <v/>
      </c>
      <c r="G119" s="27" t="str">
        <f t="array" aca="1" ref="G119" ca="1">IFERROR(STDEV(IF(一年内各季度商品销售出库情况[商品]=库存预警!D119,一年内各季度商品销售出库情况[数量])),"")</f>
        <v/>
      </c>
      <c r="H119" s="26" t="str">
        <f ca="1">IF(表23[[#This Row],[商品名称]]="","",说明!$E$4)</f>
        <v/>
      </c>
      <c r="I119" s="26" t="str">
        <f ca="1">IF(表23[[#This Row],[商品名称]]="","",说明!$H$4)</f>
        <v/>
      </c>
      <c r="J119" s="26" t="str">
        <f ca="1">IF(表23[[#This Row],[商品名称]]="","",VLOOKUP(I119,顾客服务水平表[#All],2,0))</f>
        <v/>
      </c>
      <c r="K119" s="28" t="str">
        <f t="shared" ca="1" si="4"/>
        <v/>
      </c>
      <c r="L119" s="28" t="str">
        <f t="shared" ca="1" si="5"/>
        <v/>
      </c>
      <c r="M119" s="28" t="str">
        <f t="shared" ca="1" si="6"/>
        <v/>
      </c>
      <c r="N119" s="26" t="str">
        <f ca="1">IF(表23[[#This Row],[商品名称]]="","",SUMIFS(商品资料表[库存],商品资料表[商品名称],表23[[#This Row],[商品名称]]))</f>
        <v/>
      </c>
    </row>
    <row r="120" spans="4:14" x14ac:dyDescent="0.2">
      <c r="D120" s="26" t="str">
        <f t="array" aca="1" ref="D120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111)))&amp;"","")</f>
        <v/>
      </c>
      <c r="E120" s="27" t="str">
        <f t="array" aca="1" ref="E120" ca="1">IFERROR(STDEV(IF(一月内商品日销售出库情况[商品]=库存预警!D120,一月内商品日销售出库情况[数量])),"")</f>
        <v/>
      </c>
      <c r="F120" s="27" t="str">
        <f t="array" aca="1" ref="F120" ca="1">IFERROR(STDEV(IF(一年内商品各月销售出库情况[商品]=库存预警!D120,一年内商品各月销售出库情况[数量])),"")</f>
        <v/>
      </c>
      <c r="G120" s="27" t="str">
        <f t="array" aca="1" ref="G120" ca="1">IFERROR(STDEV(IF(一年内各季度商品销售出库情况[商品]=库存预警!D120,一年内各季度商品销售出库情况[数量])),"")</f>
        <v/>
      </c>
      <c r="H120" s="26" t="str">
        <f ca="1">IF(表23[[#This Row],[商品名称]]="","",说明!$E$4)</f>
        <v/>
      </c>
      <c r="I120" s="26" t="str">
        <f ca="1">IF(表23[[#This Row],[商品名称]]="","",说明!$H$4)</f>
        <v/>
      </c>
      <c r="J120" s="26" t="str">
        <f ca="1">IF(表23[[#This Row],[商品名称]]="","",VLOOKUP(I120,顾客服务水平表[#All],2,0))</f>
        <v/>
      </c>
      <c r="K120" s="28" t="str">
        <f t="shared" ca="1" si="4"/>
        <v/>
      </c>
      <c r="L120" s="28" t="str">
        <f t="shared" ca="1" si="5"/>
        <v/>
      </c>
      <c r="M120" s="28" t="str">
        <f t="shared" ca="1" si="6"/>
        <v/>
      </c>
      <c r="N120" s="26" t="str">
        <f ca="1">IF(表23[[#This Row],[商品名称]]="","",SUMIFS(商品资料表[库存],商品资料表[商品名称],表23[[#This Row],[商品名称]]))</f>
        <v/>
      </c>
    </row>
    <row r="121" spans="4:14" x14ac:dyDescent="0.2">
      <c r="D121" s="26" t="str">
        <f t="array" aca="1" ref="D121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112)))&amp;"","")</f>
        <v/>
      </c>
      <c r="E121" s="27" t="str">
        <f t="array" aca="1" ref="E121" ca="1">IFERROR(STDEV(IF(一月内商品日销售出库情况[商品]=库存预警!D121,一月内商品日销售出库情况[数量])),"")</f>
        <v/>
      </c>
      <c r="F121" s="27" t="str">
        <f t="array" aca="1" ref="F121" ca="1">IFERROR(STDEV(IF(一年内商品各月销售出库情况[商品]=库存预警!D121,一年内商品各月销售出库情况[数量])),"")</f>
        <v/>
      </c>
      <c r="G121" s="27" t="str">
        <f t="array" aca="1" ref="G121" ca="1">IFERROR(STDEV(IF(一年内各季度商品销售出库情况[商品]=库存预警!D121,一年内各季度商品销售出库情况[数量])),"")</f>
        <v/>
      </c>
      <c r="H121" s="26" t="str">
        <f ca="1">IF(表23[[#This Row],[商品名称]]="","",说明!$E$4)</f>
        <v/>
      </c>
      <c r="I121" s="26" t="str">
        <f ca="1">IF(表23[[#This Row],[商品名称]]="","",说明!$H$4)</f>
        <v/>
      </c>
      <c r="J121" s="26" t="str">
        <f ca="1">IF(表23[[#This Row],[商品名称]]="","",VLOOKUP(I121,顾客服务水平表[#All],2,0))</f>
        <v/>
      </c>
      <c r="K121" s="28" t="str">
        <f t="shared" ca="1" si="4"/>
        <v/>
      </c>
      <c r="L121" s="28" t="str">
        <f t="shared" ca="1" si="5"/>
        <v/>
      </c>
      <c r="M121" s="28" t="str">
        <f t="shared" ca="1" si="6"/>
        <v/>
      </c>
      <c r="N121" s="26" t="str">
        <f ca="1">IF(表23[[#This Row],[商品名称]]="","",SUMIFS(商品资料表[库存],商品资料表[商品名称],表23[[#This Row],[商品名称]]))</f>
        <v/>
      </c>
    </row>
    <row r="122" spans="4:14" x14ac:dyDescent="0.2">
      <c r="D122" s="26" t="str">
        <f t="array" aca="1" ref="D122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113)))&amp;"","")</f>
        <v/>
      </c>
      <c r="E122" s="27" t="str">
        <f t="array" aca="1" ref="E122" ca="1">IFERROR(STDEV(IF(一月内商品日销售出库情况[商品]=库存预警!D122,一月内商品日销售出库情况[数量])),"")</f>
        <v/>
      </c>
      <c r="F122" s="27" t="str">
        <f t="array" aca="1" ref="F122" ca="1">IFERROR(STDEV(IF(一年内商品各月销售出库情况[商品]=库存预警!D122,一年内商品各月销售出库情况[数量])),"")</f>
        <v/>
      </c>
      <c r="G122" s="27" t="str">
        <f t="array" aca="1" ref="G122" ca="1">IFERROR(STDEV(IF(一年内各季度商品销售出库情况[商品]=库存预警!D122,一年内各季度商品销售出库情况[数量])),"")</f>
        <v/>
      </c>
      <c r="H122" s="26" t="str">
        <f ca="1">IF(表23[[#This Row],[商品名称]]="","",说明!$E$4)</f>
        <v/>
      </c>
      <c r="I122" s="26" t="str">
        <f ca="1">IF(表23[[#This Row],[商品名称]]="","",说明!$H$4)</f>
        <v/>
      </c>
      <c r="J122" s="26" t="str">
        <f ca="1">IF(表23[[#This Row],[商品名称]]="","",VLOOKUP(I122,顾客服务水平表[#All],2,0))</f>
        <v/>
      </c>
      <c r="K122" s="28" t="str">
        <f t="shared" ca="1" si="4"/>
        <v/>
      </c>
      <c r="L122" s="28" t="str">
        <f t="shared" ca="1" si="5"/>
        <v/>
      </c>
      <c r="M122" s="28" t="str">
        <f t="shared" ca="1" si="6"/>
        <v/>
      </c>
      <c r="N122" s="26" t="str">
        <f ca="1">IF(表23[[#This Row],[商品名称]]="","",SUMIFS(商品资料表[库存],商品资料表[商品名称],表23[[#This Row],[商品名称]]))</f>
        <v/>
      </c>
    </row>
    <row r="123" spans="4:14" x14ac:dyDescent="0.2">
      <c r="D123" s="26" t="str">
        <f t="array" aca="1" ref="D123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114)))&amp;"","")</f>
        <v/>
      </c>
      <c r="E123" s="27" t="str">
        <f t="array" aca="1" ref="E123" ca="1">IFERROR(STDEV(IF(一月内商品日销售出库情况[商品]=库存预警!D123,一月内商品日销售出库情况[数量])),"")</f>
        <v/>
      </c>
      <c r="F123" s="27" t="str">
        <f t="array" aca="1" ref="F123" ca="1">IFERROR(STDEV(IF(一年内商品各月销售出库情况[商品]=库存预警!D123,一年内商品各月销售出库情况[数量])),"")</f>
        <v/>
      </c>
      <c r="G123" s="27" t="str">
        <f t="array" aca="1" ref="G123" ca="1">IFERROR(STDEV(IF(一年内各季度商品销售出库情况[商品]=库存预警!D123,一年内各季度商品销售出库情况[数量])),"")</f>
        <v/>
      </c>
      <c r="H123" s="26" t="str">
        <f ca="1">IF(表23[[#This Row],[商品名称]]="","",说明!$E$4)</f>
        <v/>
      </c>
      <c r="I123" s="26" t="str">
        <f ca="1">IF(表23[[#This Row],[商品名称]]="","",说明!$H$4)</f>
        <v/>
      </c>
      <c r="J123" s="26" t="str">
        <f ca="1">IF(表23[[#This Row],[商品名称]]="","",VLOOKUP(I123,顾客服务水平表[#All],2,0))</f>
        <v/>
      </c>
      <c r="K123" s="28" t="str">
        <f t="shared" ca="1" si="4"/>
        <v/>
      </c>
      <c r="L123" s="28" t="str">
        <f t="shared" ca="1" si="5"/>
        <v/>
      </c>
      <c r="M123" s="28" t="str">
        <f t="shared" ca="1" si="6"/>
        <v/>
      </c>
      <c r="N123" s="26" t="str">
        <f ca="1">IF(表23[[#This Row],[商品名称]]="","",SUMIFS(商品资料表[库存],商品资料表[商品名称],表23[[#This Row],[商品名称]]))</f>
        <v/>
      </c>
    </row>
    <row r="124" spans="4:14" x14ac:dyDescent="0.2">
      <c r="D124" s="26" t="str">
        <f t="array" aca="1" ref="D124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115)))&amp;"","")</f>
        <v/>
      </c>
      <c r="E124" s="27" t="str">
        <f t="array" aca="1" ref="E124" ca="1">IFERROR(STDEV(IF(一月内商品日销售出库情况[商品]=库存预警!D124,一月内商品日销售出库情况[数量])),"")</f>
        <v/>
      </c>
      <c r="F124" s="27" t="str">
        <f t="array" aca="1" ref="F124" ca="1">IFERROR(STDEV(IF(一年内商品各月销售出库情况[商品]=库存预警!D124,一年内商品各月销售出库情况[数量])),"")</f>
        <v/>
      </c>
      <c r="G124" s="27" t="str">
        <f t="array" aca="1" ref="G124" ca="1">IFERROR(STDEV(IF(一年内各季度商品销售出库情况[商品]=库存预警!D124,一年内各季度商品销售出库情况[数量])),"")</f>
        <v/>
      </c>
      <c r="H124" s="26" t="str">
        <f ca="1">IF(表23[[#This Row],[商品名称]]="","",说明!$E$4)</f>
        <v/>
      </c>
      <c r="I124" s="26" t="str">
        <f ca="1">IF(表23[[#This Row],[商品名称]]="","",说明!$H$4)</f>
        <v/>
      </c>
      <c r="J124" s="26" t="str">
        <f ca="1">IF(表23[[#This Row],[商品名称]]="","",VLOOKUP(I124,顾客服务水平表[#All],2,0))</f>
        <v/>
      </c>
      <c r="K124" s="28" t="str">
        <f t="shared" ca="1" si="4"/>
        <v/>
      </c>
      <c r="L124" s="28" t="str">
        <f t="shared" ca="1" si="5"/>
        <v/>
      </c>
      <c r="M124" s="28" t="str">
        <f t="shared" ca="1" si="6"/>
        <v/>
      </c>
      <c r="N124" s="26" t="str">
        <f ca="1">IF(表23[[#This Row],[商品名称]]="","",SUMIFS(商品资料表[库存],商品资料表[商品名称],表23[[#This Row],[商品名称]]))</f>
        <v/>
      </c>
    </row>
    <row r="125" spans="4:14" x14ac:dyDescent="0.2">
      <c r="D125" s="26" t="str">
        <f t="array" aca="1" ref="D125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116)))&amp;"","")</f>
        <v/>
      </c>
      <c r="E125" s="27" t="str">
        <f t="array" aca="1" ref="E125" ca="1">IFERROR(STDEV(IF(一月内商品日销售出库情况[商品]=库存预警!D125,一月内商品日销售出库情况[数量])),"")</f>
        <v/>
      </c>
      <c r="F125" s="27" t="str">
        <f t="array" aca="1" ref="F125" ca="1">IFERROR(STDEV(IF(一年内商品各月销售出库情况[商品]=库存预警!D125,一年内商品各月销售出库情况[数量])),"")</f>
        <v/>
      </c>
      <c r="G125" s="27" t="str">
        <f t="array" aca="1" ref="G125" ca="1">IFERROR(STDEV(IF(一年内各季度商品销售出库情况[商品]=库存预警!D125,一年内各季度商品销售出库情况[数量])),"")</f>
        <v/>
      </c>
      <c r="H125" s="26" t="str">
        <f ca="1">IF(表23[[#This Row],[商品名称]]="","",说明!$E$4)</f>
        <v/>
      </c>
      <c r="I125" s="26" t="str">
        <f ca="1">IF(表23[[#This Row],[商品名称]]="","",说明!$H$4)</f>
        <v/>
      </c>
      <c r="J125" s="26" t="str">
        <f ca="1">IF(表23[[#This Row],[商品名称]]="","",VLOOKUP(I125,顾客服务水平表[#All],2,0))</f>
        <v/>
      </c>
      <c r="K125" s="28" t="str">
        <f t="shared" ca="1" si="4"/>
        <v/>
      </c>
      <c r="L125" s="28" t="str">
        <f t="shared" ca="1" si="5"/>
        <v/>
      </c>
      <c r="M125" s="28" t="str">
        <f t="shared" ca="1" si="6"/>
        <v/>
      </c>
      <c r="N125" s="26" t="str">
        <f ca="1">IF(表23[[#This Row],[商品名称]]="","",SUMIFS(商品资料表[库存],商品资料表[商品名称],表23[[#This Row],[商品名称]]))</f>
        <v/>
      </c>
    </row>
    <row r="126" spans="4:14" x14ac:dyDescent="0.2">
      <c r="D126" s="26" t="str">
        <f t="array" aca="1" ref="D126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117)))&amp;"","")</f>
        <v/>
      </c>
      <c r="E126" s="27" t="str">
        <f t="array" aca="1" ref="E126" ca="1">IFERROR(STDEV(IF(一月内商品日销售出库情况[商品]=库存预警!D126,一月内商品日销售出库情况[数量])),"")</f>
        <v/>
      </c>
      <c r="F126" s="27" t="str">
        <f t="array" aca="1" ref="F126" ca="1">IFERROR(STDEV(IF(一年内商品各月销售出库情况[商品]=库存预警!D126,一年内商品各月销售出库情况[数量])),"")</f>
        <v/>
      </c>
      <c r="G126" s="27" t="str">
        <f t="array" aca="1" ref="G126" ca="1">IFERROR(STDEV(IF(一年内各季度商品销售出库情况[商品]=库存预警!D126,一年内各季度商品销售出库情况[数量])),"")</f>
        <v/>
      </c>
      <c r="H126" s="26" t="str">
        <f ca="1">IF(表23[[#This Row],[商品名称]]="","",说明!$E$4)</f>
        <v/>
      </c>
      <c r="I126" s="26" t="str">
        <f ca="1">IF(表23[[#This Row],[商品名称]]="","",说明!$H$4)</f>
        <v/>
      </c>
      <c r="J126" s="26" t="str">
        <f ca="1">IF(表23[[#This Row],[商品名称]]="","",VLOOKUP(I126,顾客服务水平表[#All],2,0))</f>
        <v/>
      </c>
      <c r="K126" s="28" t="str">
        <f t="shared" ca="1" si="4"/>
        <v/>
      </c>
      <c r="L126" s="28" t="str">
        <f t="shared" ca="1" si="5"/>
        <v/>
      </c>
      <c r="M126" s="28" t="str">
        <f t="shared" ca="1" si="6"/>
        <v/>
      </c>
      <c r="N126" s="26" t="str">
        <f ca="1">IF(表23[[#This Row],[商品名称]]="","",SUMIFS(商品资料表[库存],商品资料表[商品名称],表23[[#This Row],[商品名称]]))</f>
        <v/>
      </c>
    </row>
    <row r="127" spans="4:14" x14ac:dyDescent="0.2">
      <c r="D127" s="26" t="str">
        <f t="array" aca="1" ref="D127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118)))&amp;"","")</f>
        <v/>
      </c>
      <c r="E127" s="27" t="str">
        <f t="array" aca="1" ref="E127" ca="1">IFERROR(STDEV(IF(一月内商品日销售出库情况[商品]=库存预警!D127,一月内商品日销售出库情况[数量])),"")</f>
        <v/>
      </c>
      <c r="F127" s="27" t="str">
        <f t="array" aca="1" ref="F127" ca="1">IFERROR(STDEV(IF(一年内商品各月销售出库情况[商品]=库存预警!D127,一年内商品各月销售出库情况[数量])),"")</f>
        <v/>
      </c>
      <c r="G127" s="27" t="str">
        <f t="array" aca="1" ref="G127" ca="1">IFERROR(STDEV(IF(一年内各季度商品销售出库情况[商品]=库存预警!D127,一年内各季度商品销售出库情况[数量])),"")</f>
        <v/>
      </c>
      <c r="H127" s="26" t="str">
        <f ca="1">IF(表23[[#This Row],[商品名称]]="","",说明!$E$4)</f>
        <v/>
      </c>
      <c r="I127" s="26" t="str">
        <f ca="1">IF(表23[[#This Row],[商品名称]]="","",说明!$H$4)</f>
        <v/>
      </c>
      <c r="J127" s="26" t="str">
        <f ca="1">IF(表23[[#This Row],[商品名称]]="","",VLOOKUP(I127,顾客服务水平表[#All],2,0))</f>
        <v/>
      </c>
      <c r="K127" s="28" t="str">
        <f t="shared" ca="1" si="4"/>
        <v/>
      </c>
      <c r="L127" s="28" t="str">
        <f t="shared" ca="1" si="5"/>
        <v/>
      </c>
      <c r="M127" s="28" t="str">
        <f t="shared" ca="1" si="6"/>
        <v/>
      </c>
      <c r="N127" s="26" t="str">
        <f ca="1">IF(表23[[#This Row],[商品名称]]="","",SUMIFS(商品资料表[库存],商品资料表[商品名称],表23[[#This Row],[商品名称]]))</f>
        <v/>
      </c>
    </row>
    <row r="128" spans="4:14" x14ac:dyDescent="0.2">
      <c r="D128" s="26" t="str">
        <f t="array" aca="1" ref="D128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119)))&amp;"","")</f>
        <v/>
      </c>
      <c r="E128" s="27" t="str">
        <f t="array" aca="1" ref="E128" ca="1">IFERROR(STDEV(IF(一月内商品日销售出库情况[商品]=库存预警!D128,一月内商品日销售出库情况[数量])),"")</f>
        <v/>
      </c>
      <c r="F128" s="27" t="str">
        <f t="array" aca="1" ref="F128" ca="1">IFERROR(STDEV(IF(一年内商品各月销售出库情况[商品]=库存预警!D128,一年内商品各月销售出库情况[数量])),"")</f>
        <v/>
      </c>
      <c r="G128" s="27" t="str">
        <f t="array" aca="1" ref="G128" ca="1">IFERROR(STDEV(IF(一年内各季度商品销售出库情况[商品]=库存预警!D128,一年内各季度商品销售出库情况[数量])),"")</f>
        <v/>
      </c>
      <c r="H128" s="26" t="str">
        <f ca="1">IF(表23[[#This Row],[商品名称]]="","",说明!$E$4)</f>
        <v/>
      </c>
      <c r="I128" s="26" t="str">
        <f ca="1">IF(表23[[#This Row],[商品名称]]="","",说明!$H$4)</f>
        <v/>
      </c>
      <c r="J128" s="26" t="str">
        <f ca="1">IF(表23[[#This Row],[商品名称]]="","",VLOOKUP(I128,顾客服务水平表[#All],2,0))</f>
        <v/>
      </c>
      <c r="K128" s="28" t="str">
        <f t="shared" ca="1" si="4"/>
        <v/>
      </c>
      <c r="L128" s="28" t="str">
        <f t="shared" ca="1" si="5"/>
        <v/>
      </c>
      <c r="M128" s="28" t="str">
        <f t="shared" ca="1" si="6"/>
        <v/>
      </c>
      <c r="N128" s="26" t="str">
        <f ca="1">IF(表23[[#This Row],[商品名称]]="","",SUMIFS(商品资料表[库存],商品资料表[商品名称],表23[[#This Row],[商品名称]]))</f>
        <v/>
      </c>
    </row>
    <row r="129" spans="4:14" x14ac:dyDescent="0.2">
      <c r="D129" s="26" t="str">
        <f t="array" aca="1" ref="D129" ca="1">IFERROR(INDEX(商品资料表!C:C,SMALL(IF(MATCH(INDIRECT("商品资料表!$C$2:$C$"&amp;COUNTA(商品资料表!C:C)),INDIRECT("商品资料表!$C$2:$C$"&amp;COUNTA(商品资料表!C:C)),)=ROW(INDIRECT("$1:$"&amp;(COUNTA(商品资料表!C:C)-1))),ROW(INDIRECT("$2:$"&amp;COUNTA(商品资料表!C:C))),4^8),ROW(A120)))&amp;"","")</f>
        <v/>
      </c>
      <c r="E129" s="27" t="str">
        <f t="array" aca="1" ref="E129" ca="1">IFERROR(STDEV(IF(一月内商品日销售出库情况[商品]=库存预警!D129,一月内商品日销售出库情况[数量])),"")</f>
        <v/>
      </c>
      <c r="F129" s="27" t="str">
        <f t="array" aca="1" ref="F129" ca="1">IFERROR(STDEV(IF(一年内商品各月销售出库情况[商品]=库存预警!D129,一年内商品各月销售出库情况[数量])),"")</f>
        <v/>
      </c>
      <c r="G129" s="27" t="str">
        <f t="array" aca="1" ref="G129" ca="1">IFERROR(STDEV(IF(一年内各季度商品销售出库情况[商品]=库存预警!D129,一年内各季度商品销售出库情况[数量])),"")</f>
        <v/>
      </c>
      <c r="H129" s="26" t="str">
        <f ca="1">IF(表23[[#This Row],[商品名称]]="","",说明!$E$4)</f>
        <v/>
      </c>
      <c r="I129" s="26" t="str">
        <f ca="1">IF(表23[[#This Row],[商品名称]]="","",说明!$H$4)</f>
        <v/>
      </c>
      <c r="J129" s="26" t="str">
        <f ca="1">IF(表23[[#This Row],[商品名称]]="","",VLOOKUP(I129,顾客服务水平表[#All],2,0))</f>
        <v/>
      </c>
      <c r="K129" s="28" t="str">
        <f t="shared" ca="1" si="4"/>
        <v/>
      </c>
      <c r="L129" s="28" t="str">
        <f t="shared" ca="1" si="5"/>
        <v/>
      </c>
      <c r="M129" s="28" t="str">
        <f t="shared" ca="1" si="6"/>
        <v/>
      </c>
      <c r="N129" s="26" t="str">
        <f ca="1">IF(表23[[#This Row],[商品名称]]="","",SUMIFS(商品资料表[库存],商品资料表[商品名称],表23[[#This Row],[商品名称]]))</f>
        <v/>
      </c>
    </row>
  </sheetData>
  <sheetProtection sheet="1" objects="1" scenarios="1" sort="0" autoFilter="0" pivotTables="0"/>
  <mergeCells count="1">
    <mergeCell ref="D6:N7"/>
  </mergeCells>
  <phoneticPr fontId="1" type="noConversion"/>
  <conditionalFormatting sqref="N10:N129">
    <cfRule type="expression" dxfId="4" priority="1">
      <formula>AND(K10&lt;&gt;"",N10&gt;=K10,N10&lt;L10)</formula>
    </cfRule>
    <cfRule type="expression" dxfId="3" priority="2">
      <formula>"AND(K10&lt;&gt;"""",N10&gt;=L10,N10&lt;M10)"</formula>
    </cfRule>
    <cfRule type="expression" dxfId="2" priority="3">
      <formula>AND(K10&lt;&gt;"",N10&lt;K10)</formula>
    </cfRule>
  </conditionalFormatting>
  <pageMargins left="0.7" right="0.7" top="0.75" bottom="0.75" header="0.3" footer="0.3"/>
  <pageSetup paperSize="9" orientation="landscape" verticalDpi="0" r:id="rId1"/>
  <drawing r:id="rId2"/>
  <legacyDrawing r:id="rId3"/>
  <tableParts count="1">
    <tablePart r:id="rId4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5A9B1-4C80-4BB6-BDC8-9331E8CD9BFD}">
  <sheetPr codeName="Sheet1"/>
  <dimension ref="A1:K68"/>
  <sheetViews>
    <sheetView showGridLines="0" workbookViewId="0">
      <pane ySplit="12" topLeftCell="A13" activePane="bottomLeft" state="frozen"/>
      <selection activeCell="C1" sqref="C1"/>
      <selection pane="bottomLeft"/>
    </sheetView>
  </sheetViews>
  <sheetFormatPr defaultRowHeight="14.25" x14ac:dyDescent="0.2"/>
  <cols>
    <col min="1" max="1" width="9.75" style="62" customWidth="1"/>
    <col min="2" max="2" width="15.5" style="1" customWidth="1"/>
    <col min="3" max="3" width="37.625" style="62" customWidth="1"/>
    <col min="4" max="4" width="10.375" style="61" customWidth="1"/>
    <col min="5" max="5" width="11.125" style="62" customWidth="1"/>
    <col min="6" max="6" width="11.25" style="62" customWidth="1"/>
    <col min="7" max="7" width="8.375" style="36" customWidth="1"/>
    <col min="8" max="8" width="8.125" bestFit="1" customWidth="1"/>
    <col min="9" max="9" width="5.5" customWidth="1"/>
    <col min="10" max="10" width="7.625" style="3" customWidth="1"/>
    <col min="11" max="11" width="10.5" customWidth="1"/>
    <col min="12" max="16384" width="9" style="36"/>
  </cols>
  <sheetData>
    <row r="1" spans="1:11" s="73" customFormat="1" ht="24" customHeight="1" x14ac:dyDescent="0.2">
      <c r="A1" s="71" t="s">
        <v>12</v>
      </c>
      <c r="B1" s="71" t="s">
        <v>0</v>
      </c>
      <c r="C1" s="71" t="s">
        <v>1</v>
      </c>
      <c r="D1" s="71" t="s">
        <v>3</v>
      </c>
      <c r="E1" s="71" t="s">
        <v>61</v>
      </c>
      <c r="F1" s="71" t="s">
        <v>14</v>
      </c>
      <c r="G1" s="71" t="s">
        <v>15</v>
      </c>
      <c r="H1" s="71" t="s">
        <v>70</v>
      </c>
      <c r="I1" s="71" t="s">
        <v>71</v>
      </c>
      <c r="J1" s="74" t="s">
        <v>72</v>
      </c>
      <c r="K1" s="71" t="s">
        <v>73</v>
      </c>
    </row>
    <row r="2" spans="1:11" x14ac:dyDescent="0.2">
      <c r="A2" s="61">
        <v>43467</v>
      </c>
      <c r="B2" s="14" t="str">
        <f>IFERROR(LOOKUP(商品出入库表[[#This Row],[商品名称]],商品资料表!C:C,商品资料表!B:B),"")</f>
        <v>WNS-SP-000001</v>
      </c>
      <c r="C2" s="62" t="s">
        <v>40</v>
      </c>
      <c r="D2" s="61">
        <v>42621</v>
      </c>
      <c r="E2" s="61" t="s">
        <v>60</v>
      </c>
      <c r="F2" s="62" t="s">
        <v>54</v>
      </c>
      <c r="G2" s="62">
        <v>10</v>
      </c>
      <c r="H2" s="14">
        <f>IF(商品出入库表[[#This Row],[日期]]="","",YEAR(商品出入库表[[#This Row],[日期]]))</f>
        <v>2019</v>
      </c>
      <c r="I2" s="14">
        <f>IF(商品出入库表[[#This Row],[日期]]="","",MONTH(商品出入库表[[#This Row],[日期]]))</f>
        <v>1</v>
      </c>
      <c r="J2" s="15">
        <f>IF(商品出入库表[[#This Row],[日期]]="","",TEXT(商品出入库表[[#This Row],[日期]],"yyyymm")*1)</f>
        <v>201901</v>
      </c>
      <c r="K2" s="15" t="str">
        <f>IF(商品出入库表[[#This Row],[商品编号]]="","",LOOKUP(商品出入库表[[#This Row],[商品编号]],商品资料表[商品编号],商品资料表[项目类型]))</f>
        <v>头部</v>
      </c>
    </row>
    <row r="3" spans="1:11" x14ac:dyDescent="0.2">
      <c r="A3" s="61">
        <v>43467</v>
      </c>
      <c r="B3" s="14" t="str">
        <f>IFERROR(LOOKUP(商品出入库表[[#This Row],[商品名称]],商品资料表!C:C,商品资料表!B:B),"")</f>
        <v>WNS-SP-000002</v>
      </c>
      <c r="C3" s="62" t="s">
        <v>41</v>
      </c>
      <c r="D3" s="61">
        <v>42914</v>
      </c>
      <c r="E3" s="61" t="s">
        <v>60</v>
      </c>
      <c r="F3" s="62" t="s">
        <v>54</v>
      </c>
      <c r="G3" s="62">
        <v>5</v>
      </c>
      <c r="H3" s="14">
        <f>IF(商品出入库表[[#This Row],[日期]]="","",YEAR(商品出入库表[[#This Row],[日期]]))</f>
        <v>2019</v>
      </c>
      <c r="I3" s="14">
        <f>IF(商品出入库表[[#This Row],[日期]]="","",MONTH(商品出入库表[[#This Row],[日期]]))</f>
        <v>1</v>
      </c>
      <c r="J3" s="15">
        <f>IF(商品出入库表[[#This Row],[日期]]="","",TEXT(商品出入库表[[#This Row],[日期]],"yyyymm")*1)</f>
        <v>201901</v>
      </c>
      <c r="K3" s="15" t="str">
        <f>IF(商品出入库表[[#This Row],[商品编号]]="","",LOOKUP(商品出入库表[[#This Row],[商品编号]],商品资料表[商品编号],商品资料表[项目类型]))</f>
        <v>头部</v>
      </c>
    </row>
    <row r="4" spans="1:11" x14ac:dyDescent="0.2">
      <c r="A4" s="61">
        <v>43475</v>
      </c>
      <c r="B4" s="15" t="str">
        <f>IFERROR(LOOKUP(商品出入库表[[#This Row],[商品名称]],商品资料表!C:C,商品资料表!B:B),"")</f>
        <v>WNS-SP-000001</v>
      </c>
      <c r="C4" s="62" t="s">
        <v>40</v>
      </c>
      <c r="D4" s="61">
        <v>42621</v>
      </c>
      <c r="E4" s="61" t="s">
        <v>63</v>
      </c>
      <c r="F4" s="62" t="s">
        <v>56</v>
      </c>
      <c r="G4" s="62">
        <v>2</v>
      </c>
      <c r="H4" s="14">
        <f>IF(商品出入库表[[#This Row],[日期]]="","",YEAR(商品出入库表[[#This Row],[日期]]))</f>
        <v>2019</v>
      </c>
      <c r="I4" s="14">
        <f>IF(商品出入库表[[#This Row],[日期]]="","",MONTH(商品出入库表[[#This Row],[日期]]))</f>
        <v>1</v>
      </c>
      <c r="J4" s="15">
        <f>IF(商品出入库表[[#This Row],[日期]]="","",TEXT(商品出入库表[[#This Row],[日期]],"yyyymm")*1)</f>
        <v>201901</v>
      </c>
      <c r="K4" s="15" t="str">
        <f>IF(商品出入库表[[#This Row],[商品编号]]="","",LOOKUP(商品出入库表[[#This Row],[商品编号]],商品资料表[商品编号],商品资料表[项目类型]))</f>
        <v>头部</v>
      </c>
    </row>
    <row r="5" spans="1:11" x14ac:dyDescent="0.2">
      <c r="A5" s="61">
        <v>43477</v>
      </c>
      <c r="B5" s="15" t="str">
        <f>IFERROR(LOOKUP(商品出入库表[[#This Row],[商品名称]],商品资料表!C:C,商品资料表!B:B),"")</f>
        <v>WNS-SP-000002</v>
      </c>
      <c r="C5" s="62" t="s">
        <v>41</v>
      </c>
      <c r="D5" s="61">
        <v>42914</v>
      </c>
      <c r="E5" s="61" t="s">
        <v>63</v>
      </c>
      <c r="F5" s="62" t="s">
        <v>57</v>
      </c>
      <c r="G5" s="62">
        <v>4</v>
      </c>
      <c r="H5" s="14">
        <f>IF(商品出入库表[[#This Row],[日期]]="","",YEAR(商品出入库表[[#This Row],[日期]]))</f>
        <v>2019</v>
      </c>
      <c r="I5" s="14">
        <f>IF(商品出入库表[[#This Row],[日期]]="","",MONTH(商品出入库表[[#This Row],[日期]]))</f>
        <v>1</v>
      </c>
      <c r="J5" s="15">
        <f>IF(商品出入库表[[#This Row],[日期]]="","",TEXT(商品出入库表[[#This Row],[日期]],"yyyymm")*1)</f>
        <v>201901</v>
      </c>
      <c r="K5" s="15" t="str">
        <f>IF(商品出入库表[[#This Row],[商品编号]]="","",LOOKUP(商品出入库表[[#This Row],[商品编号]],商品资料表[商品编号],商品资料表[项目类型]))</f>
        <v>头部</v>
      </c>
    </row>
    <row r="6" spans="1:11" x14ac:dyDescent="0.2">
      <c r="A6" s="61">
        <v>43478</v>
      </c>
      <c r="B6" s="15" t="str">
        <f>IFERROR(LOOKUP(商品出入库表[[#This Row],[商品名称]],商品资料表!C:C,商品资料表!B:B),"")</f>
        <v>WNS-SP-000001</v>
      </c>
      <c r="C6" s="62" t="s">
        <v>40</v>
      </c>
      <c r="D6" s="61">
        <v>43338</v>
      </c>
      <c r="E6" s="61" t="s">
        <v>60</v>
      </c>
      <c r="F6" s="62" t="s">
        <v>54</v>
      </c>
      <c r="G6" s="62">
        <v>12</v>
      </c>
      <c r="H6" s="15">
        <f>IF(商品出入库表[[#This Row],[日期]]="","",YEAR(商品出入库表[[#This Row],[日期]]))</f>
        <v>2019</v>
      </c>
      <c r="I6" s="15">
        <f>IF(商品出入库表[[#This Row],[日期]]="","",MONTH(商品出入库表[[#This Row],[日期]]))</f>
        <v>1</v>
      </c>
      <c r="J6" s="15">
        <f>IF(商品出入库表[[#This Row],[日期]]="","",TEXT(商品出入库表[[#This Row],[日期]],"yyyymm")*1)</f>
        <v>201901</v>
      </c>
      <c r="K6" s="15" t="str">
        <f>IF(商品出入库表[[#This Row],[商品编号]]="","",LOOKUP(商品出入库表[[#This Row],[商品编号]],商品资料表[商品编号],商品资料表[项目类型]))</f>
        <v>头部</v>
      </c>
    </row>
    <row r="7" spans="1:11" x14ac:dyDescent="0.2">
      <c r="A7" s="61">
        <v>43498</v>
      </c>
      <c r="B7" s="15" t="str">
        <f>IFERROR(LOOKUP(商品出入库表[[#This Row],[商品名称]],商品资料表!C:C,商品资料表!B:B),"")</f>
        <v>WNS-SP-000001</v>
      </c>
      <c r="C7" s="62" t="s">
        <v>40</v>
      </c>
      <c r="D7" s="61">
        <v>42621</v>
      </c>
      <c r="E7" s="61" t="s">
        <v>60</v>
      </c>
      <c r="F7" s="62" t="s">
        <v>54</v>
      </c>
      <c r="G7" s="62">
        <v>10</v>
      </c>
      <c r="H7" s="15">
        <f>IF(商品出入库表[[#This Row],[日期]]="","",YEAR(商品出入库表[[#This Row],[日期]]))</f>
        <v>2019</v>
      </c>
      <c r="I7" s="15">
        <f>IF(商品出入库表[[#This Row],[日期]]="","",MONTH(商品出入库表[[#This Row],[日期]]))</f>
        <v>2</v>
      </c>
      <c r="J7" s="15">
        <f>IF(商品出入库表[[#This Row],[日期]]="","",TEXT(商品出入库表[[#This Row],[日期]],"yyyymm")*1)</f>
        <v>201902</v>
      </c>
      <c r="K7" s="15" t="str">
        <f>IF(商品出入库表[[#This Row],[商品编号]]="","",LOOKUP(商品出入库表[[#This Row],[商品编号]],商品资料表[商品编号],商品资料表[项目类型]))</f>
        <v>头部</v>
      </c>
    </row>
    <row r="8" spans="1:11" x14ac:dyDescent="0.2">
      <c r="A8" s="61">
        <v>43498</v>
      </c>
      <c r="B8" s="15" t="str">
        <f>IFERROR(LOOKUP(商品出入库表[[#This Row],[商品名称]],商品资料表!C:C,商品资料表!B:B),"")</f>
        <v>WNS-SP-000002</v>
      </c>
      <c r="C8" s="62" t="s">
        <v>41</v>
      </c>
      <c r="D8" s="61">
        <v>42914</v>
      </c>
      <c r="E8" s="61" t="s">
        <v>60</v>
      </c>
      <c r="F8" s="62" t="s">
        <v>54</v>
      </c>
      <c r="G8" s="62">
        <v>5</v>
      </c>
      <c r="H8" s="15">
        <f>IF(商品出入库表[[#This Row],[日期]]="","",YEAR(商品出入库表[[#This Row],[日期]]))</f>
        <v>2019</v>
      </c>
      <c r="I8" s="15">
        <f>IF(商品出入库表[[#This Row],[日期]]="","",MONTH(商品出入库表[[#This Row],[日期]]))</f>
        <v>2</v>
      </c>
      <c r="J8" s="15">
        <f>IF(商品出入库表[[#This Row],[日期]]="","",TEXT(商品出入库表[[#This Row],[日期]],"yyyymm")*1)</f>
        <v>201902</v>
      </c>
      <c r="K8" s="15" t="str">
        <f>IF(商品出入库表[[#This Row],[商品编号]]="","",LOOKUP(商品出入库表[[#This Row],[商品编号]],商品资料表[商品编号],商品资料表[项目类型]))</f>
        <v>头部</v>
      </c>
    </row>
    <row r="9" spans="1:11" x14ac:dyDescent="0.2">
      <c r="A9" s="61">
        <v>43506</v>
      </c>
      <c r="B9" s="15" t="str">
        <f>IFERROR(LOOKUP(商品出入库表[[#This Row],[商品名称]],商品资料表!C:C,商品资料表!B:B),"")</f>
        <v>WNS-SP-000001</v>
      </c>
      <c r="C9" s="62" t="s">
        <v>40</v>
      </c>
      <c r="D9" s="61">
        <v>42621</v>
      </c>
      <c r="E9" s="61" t="s">
        <v>63</v>
      </c>
      <c r="F9" s="62" t="s">
        <v>56</v>
      </c>
      <c r="G9" s="62">
        <v>2</v>
      </c>
      <c r="H9" s="15">
        <f>IF(商品出入库表[[#This Row],[日期]]="","",YEAR(商品出入库表[[#This Row],[日期]]))</f>
        <v>2019</v>
      </c>
      <c r="I9" s="15">
        <f>IF(商品出入库表[[#This Row],[日期]]="","",MONTH(商品出入库表[[#This Row],[日期]]))</f>
        <v>2</v>
      </c>
      <c r="J9" s="15">
        <f>IF(商品出入库表[[#This Row],[日期]]="","",TEXT(商品出入库表[[#This Row],[日期]],"yyyymm")*1)</f>
        <v>201902</v>
      </c>
      <c r="K9" s="15" t="str">
        <f>IF(商品出入库表[[#This Row],[商品编号]]="","",LOOKUP(商品出入库表[[#This Row],[商品编号]],商品资料表[商品编号],商品资料表[项目类型]))</f>
        <v>头部</v>
      </c>
    </row>
    <row r="10" spans="1:11" x14ac:dyDescent="0.2">
      <c r="A10" s="61">
        <v>43508</v>
      </c>
      <c r="B10" s="15" t="str">
        <f>IFERROR(LOOKUP(商品出入库表[[#This Row],[商品名称]],商品资料表!C:C,商品资料表!B:B),"")</f>
        <v>WNS-SP-000002</v>
      </c>
      <c r="C10" s="62" t="s">
        <v>41</v>
      </c>
      <c r="D10" s="61">
        <v>42914</v>
      </c>
      <c r="E10" s="61" t="s">
        <v>63</v>
      </c>
      <c r="F10" s="62" t="s">
        <v>57</v>
      </c>
      <c r="G10" s="62">
        <v>4</v>
      </c>
      <c r="H10" s="15">
        <f>IF(商品出入库表[[#This Row],[日期]]="","",YEAR(商品出入库表[[#This Row],[日期]]))</f>
        <v>2019</v>
      </c>
      <c r="I10" s="15">
        <f>IF(商品出入库表[[#This Row],[日期]]="","",MONTH(商品出入库表[[#This Row],[日期]]))</f>
        <v>2</v>
      </c>
      <c r="J10" s="15">
        <f>IF(商品出入库表[[#This Row],[日期]]="","",TEXT(商品出入库表[[#This Row],[日期]],"yyyymm")*1)</f>
        <v>201902</v>
      </c>
      <c r="K10" s="15" t="str">
        <f>IF(商品出入库表[[#This Row],[商品编号]]="","",LOOKUP(商品出入库表[[#This Row],[商品编号]],商品资料表[商品编号],商品资料表[项目类型]))</f>
        <v>头部</v>
      </c>
    </row>
    <row r="11" spans="1:11" x14ac:dyDescent="0.2">
      <c r="A11" s="61">
        <v>43509</v>
      </c>
      <c r="B11" s="15" t="str">
        <f>IFERROR(LOOKUP(商品出入库表[[#This Row],[商品名称]],商品资料表!C:C,商品资料表!B:B),"")</f>
        <v>WNS-SP-000001</v>
      </c>
      <c r="C11" s="62" t="s">
        <v>40</v>
      </c>
      <c r="D11" s="61">
        <v>42621</v>
      </c>
      <c r="E11" s="61" t="s">
        <v>63</v>
      </c>
      <c r="F11" s="62" t="s">
        <v>56</v>
      </c>
      <c r="G11" s="62">
        <v>2</v>
      </c>
      <c r="H11" s="15">
        <f>IF(商品出入库表[[#This Row],[日期]]="","",YEAR(商品出入库表[[#This Row],[日期]]))</f>
        <v>2019</v>
      </c>
      <c r="I11" s="15">
        <f>IF(商品出入库表[[#This Row],[日期]]="","",MONTH(商品出入库表[[#This Row],[日期]]))</f>
        <v>2</v>
      </c>
      <c r="J11" s="15">
        <f>IF(商品出入库表[[#This Row],[日期]]="","",TEXT(商品出入库表[[#This Row],[日期]],"yyyymm")*1)</f>
        <v>201902</v>
      </c>
      <c r="K11" s="15" t="str">
        <f>IF(商品出入库表[[#This Row],[商品编号]]="","",LOOKUP(商品出入库表[[#This Row],[商品编号]],商品资料表[商品编号],商品资料表[项目类型]))</f>
        <v>头部</v>
      </c>
    </row>
    <row r="12" spans="1:11" x14ac:dyDescent="0.2">
      <c r="A12" s="61">
        <v>43510</v>
      </c>
      <c r="B12" s="15" t="str">
        <f>IFERROR(LOOKUP(商品出入库表[[#This Row],[商品名称]],商品资料表!C:C,商品资料表!B:B),"")</f>
        <v>WNS-SP-000001</v>
      </c>
      <c r="C12" s="62" t="s">
        <v>40</v>
      </c>
      <c r="D12" s="61">
        <v>42621</v>
      </c>
      <c r="E12" s="61" t="s">
        <v>63</v>
      </c>
      <c r="F12" s="62" t="s">
        <v>56</v>
      </c>
      <c r="G12" s="62">
        <v>3</v>
      </c>
      <c r="H12" s="15">
        <f>IF(商品出入库表[[#This Row],[日期]]="","",YEAR(商品出入库表[[#This Row],[日期]]))</f>
        <v>2019</v>
      </c>
      <c r="I12" s="15">
        <f>IF(商品出入库表[[#This Row],[日期]]="","",MONTH(商品出入库表[[#This Row],[日期]]))</f>
        <v>2</v>
      </c>
      <c r="J12" s="15">
        <f>IF(商品出入库表[[#This Row],[日期]]="","",TEXT(商品出入库表[[#This Row],[日期]],"yyyymm")*1)</f>
        <v>201902</v>
      </c>
      <c r="K12" s="15" t="str">
        <f>IF(商品出入库表[[#This Row],[商品编号]]="","",LOOKUP(商品出入库表[[#This Row],[商品编号]],商品资料表[商品编号],商品资料表[项目类型]))</f>
        <v>头部</v>
      </c>
    </row>
    <row r="13" spans="1:11" x14ac:dyDescent="0.2">
      <c r="A13" s="61">
        <v>43511</v>
      </c>
      <c r="B13" s="15" t="str">
        <f>IFERROR(LOOKUP(商品出入库表[[#This Row],[商品名称]],商品资料表!C:C,商品资料表!B:B),"")</f>
        <v>WNS-SP-000001</v>
      </c>
      <c r="C13" s="62" t="s">
        <v>40</v>
      </c>
      <c r="D13" s="61">
        <v>42621</v>
      </c>
      <c r="E13" s="61" t="s">
        <v>63</v>
      </c>
      <c r="F13" s="62" t="s">
        <v>56</v>
      </c>
      <c r="G13" s="62">
        <v>5</v>
      </c>
      <c r="H13" s="15">
        <f>IF(商品出入库表[[#This Row],[日期]]="","",YEAR(商品出入库表[[#This Row],[日期]]))</f>
        <v>2019</v>
      </c>
      <c r="I13" s="15">
        <f>IF(商品出入库表[[#This Row],[日期]]="","",MONTH(商品出入库表[[#This Row],[日期]]))</f>
        <v>2</v>
      </c>
      <c r="J13" s="15">
        <f>IF(商品出入库表[[#This Row],[日期]]="","",TEXT(商品出入库表[[#This Row],[日期]],"yyyymm")*1)</f>
        <v>201902</v>
      </c>
      <c r="K13" s="15" t="str">
        <f>IF(商品出入库表[[#This Row],[商品编号]]="","",LOOKUP(商品出入库表[[#This Row],[商品编号]],商品资料表[商品编号],商品资料表[项目类型]))</f>
        <v>头部</v>
      </c>
    </row>
    <row r="14" spans="1:11" x14ac:dyDescent="0.2">
      <c r="A14" s="61">
        <v>43526</v>
      </c>
      <c r="B14" s="15" t="str">
        <f>IFERROR(LOOKUP(商品出入库表[[#This Row],[商品名称]],商品资料表!C:C,商品资料表!B:B),"")</f>
        <v>WNS-SP-000001</v>
      </c>
      <c r="C14" s="62" t="s">
        <v>40</v>
      </c>
      <c r="D14" s="61">
        <v>42621</v>
      </c>
      <c r="E14" s="61" t="s">
        <v>60</v>
      </c>
      <c r="F14" s="62" t="s">
        <v>54</v>
      </c>
      <c r="G14" s="62">
        <v>10</v>
      </c>
      <c r="H14" s="15">
        <f>IF(商品出入库表[[#This Row],[日期]]="","",YEAR(商品出入库表[[#This Row],[日期]]))</f>
        <v>2019</v>
      </c>
      <c r="I14" s="15">
        <f>IF(商品出入库表[[#This Row],[日期]]="","",MONTH(商品出入库表[[#This Row],[日期]]))</f>
        <v>3</v>
      </c>
      <c r="J14" s="15">
        <f>IF(商品出入库表[[#This Row],[日期]]="","",TEXT(商品出入库表[[#This Row],[日期]],"yyyymm")*1)</f>
        <v>201903</v>
      </c>
      <c r="K14" s="15" t="str">
        <f>IF(商品出入库表[[#This Row],[商品编号]]="","",LOOKUP(商品出入库表[[#This Row],[商品编号]],商品资料表[商品编号],商品资料表[项目类型]))</f>
        <v>头部</v>
      </c>
    </row>
    <row r="15" spans="1:11" x14ac:dyDescent="0.2">
      <c r="A15" s="61">
        <v>43526</v>
      </c>
      <c r="B15" s="15" t="str">
        <f>IFERROR(LOOKUP(商品出入库表[[#This Row],[商品名称]],商品资料表!C:C,商品资料表!B:B),"")</f>
        <v>WNS-SP-000002</v>
      </c>
      <c r="C15" s="62" t="s">
        <v>41</v>
      </c>
      <c r="D15" s="61">
        <v>42914</v>
      </c>
      <c r="E15" s="61" t="s">
        <v>60</v>
      </c>
      <c r="F15" s="62" t="s">
        <v>54</v>
      </c>
      <c r="G15" s="62">
        <v>5</v>
      </c>
      <c r="H15" s="15">
        <f>IF(商品出入库表[[#This Row],[日期]]="","",YEAR(商品出入库表[[#This Row],[日期]]))</f>
        <v>2019</v>
      </c>
      <c r="I15" s="15">
        <f>IF(商品出入库表[[#This Row],[日期]]="","",MONTH(商品出入库表[[#This Row],[日期]]))</f>
        <v>3</v>
      </c>
      <c r="J15" s="15">
        <f>IF(商品出入库表[[#This Row],[日期]]="","",TEXT(商品出入库表[[#This Row],[日期]],"yyyymm")*1)</f>
        <v>201903</v>
      </c>
      <c r="K15" s="15" t="str">
        <f>IF(商品出入库表[[#This Row],[商品编号]]="","",LOOKUP(商品出入库表[[#This Row],[商品编号]],商品资料表[商品编号],商品资料表[项目类型]))</f>
        <v>头部</v>
      </c>
    </row>
    <row r="16" spans="1:11" x14ac:dyDescent="0.2">
      <c r="A16" s="61">
        <v>43534</v>
      </c>
      <c r="B16" s="15" t="str">
        <f>IFERROR(LOOKUP(商品出入库表[[#This Row],[商品名称]],商品资料表!C:C,商品资料表!B:B),"")</f>
        <v>WNS-SP-000001</v>
      </c>
      <c r="C16" s="62" t="s">
        <v>40</v>
      </c>
      <c r="D16" s="61">
        <v>42621</v>
      </c>
      <c r="E16" s="61" t="s">
        <v>63</v>
      </c>
      <c r="F16" s="62" t="s">
        <v>56</v>
      </c>
      <c r="G16" s="62">
        <v>2</v>
      </c>
      <c r="H16" s="15">
        <f>IF(商品出入库表[[#This Row],[日期]]="","",YEAR(商品出入库表[[#This Row],[日期]]))</f>
        <v>2019</v>
      </c>
      <c r="I16" s="15">
        <f>IF(商品出入库表[[#This Row],[日期]]="","",MONTH(商品出入库表[[#This Row],[日期]]))</f>
        <v>3</v>
      </c>
      <c r="J16" s="15">
        <f>IF(商品出入库表[[#This Row],[日期]]="","",TEXT(商品出入库表[[#This Row],[日期]],"yyyymm")*1)</f>
        <v>201903</v>
      </c>
      <c r="K16" s="15" t="str">
        <f>IF(商品出入库表[[#This Row],[商品编号]]="","",LOOKUP(商品出入库表[[#This Row],[商品编号]],商品资料表[商品编号],商品资料表[项目类型]))</f>
        <v>头部</v>
      </c>
    </row>
    <row r="17" spans="1:11" x14ac:dyDescent="0.2">
      <c r="A17" s="61">
        <v>43536</v>
      </c>
      <c r="B17" s="15" t="str">
        <f>IFERROR(LOOKUP(商品出入库表[[#This Row],[商品名称]],商品资料表!C:C,商品资料表!B:B),"")</f>
        <v>WNS-SP-000002</v>
      </c>
      <c r="C17" s="62" t="s">
        <v>41</v>
      </c>
      <c r="D17" s="61">
        <v>42914</v>
      </c>
      <c r="E17" s="61" t="s">
        <v>63</v>
      </c>
      <c r="F17" s="62" t="s">
        <v>57</v>
      </c>
      <c r="G17" s="62">
        <v>4</v>
      </c>
      <c r="H17" s="15">
        <f>IF(商品出入库表[[#This Row],[日期]]="","",YEAR(商品出入库表[[#This Row],[日期]]))</f>
        <v>2019</v>
      </c>
      <c r="I17" s="15">
        <f>IF(商品出入库表[[#This Row],[日期]]="","",MONTH(商品出入库表[[#This Row],[日期]]))</f>
        <v>3</v>
      </c>
      <c r="J17" s="15">
        <f>IF(商品出入库表[[#This Row],[日期]]="","",TEXT(商品出入库表[[#This Row],[日期]],"yyyymm")*1)</f>
        <v>201903</v>
      </c>
      <c r="K17" s="15" t="str">
        <f>IF(商品出入库表[[#This Row],[商品编号]]="","",LOOKUP(商品出入库表[[#This Row],[商品编号]],商品资料表[商品编号],商品资料表[项目类型]))</f>
        <v>头部</v>
      </c>
    </row>
    <row r="18" spans="1:11" x14ac:dyDescent="0.2">
      <c r="A18" s="61"/>
      <c r="B18" s="15" t="str">
        <f>IFERROR(LOOKUP(商品出入库表[[#This Row],[商品名称]],商品资料表!C:C,商品资料表!B:B),"")</f>
        <v/>
      </c>
      <c r="E18" s="61"/>
      <c r="G18" s="62"/>
      <c r="H18" s="15" t="str">
        <f>IF(商品出入库表[[#This Row],[日期]]="","",YEAR(商品出入库表[[#This Row],[日期]]))</f>
        <v/>
      </c>
      <c r="I18" s="15" t="str">
        <f>IF(商品出入库表[[#This Row],[日期]]="","",MONTH(商品出入库表[[#This Row],[日期]]))</f>
        <v/>
      </c>
      <c r="J18" s="15" t="str">
        <f>IF(商品出入库表[[#This Row],[日期]]="","",TEXT(商品出入库表[[#This Row],[日期]],"yyyymm")*1)</f>
        <v/>
      </c>
      <c r="K18" s="15" t="str">
        <f>IF(商品出入库表[[#This Row],[商品编号]]="","",LOOKUP(商品出入库表[[#This Row],[商品编号]],商品资料表[商品编号],商品资料表[项目类型]))</f>
        <v/>
      </c>
    </row>
    <row r="19" spans="1:11" x14ac:dyDescent="0.2">
      <c r="A19" s="61"/>
      <c r="B19" s="15" t="str">
        <f>IFERROR(LOOKUP(商品出入库表[[#This Row],[商品名称]],商品资料表!C:C,商品资料表!B:B),"")</f>
        <v/>
      </c>
      <c r="E19" s="61"/>
      <c r="G19" s="62"/>
      <c r="H19" s="15" t="str">
        <f>IF(商品出入库表[[#This Row],[日期]]="","",YEAR(商品出入库表[[#This Row],[日期]]))</f>
        <v/>
      </c>
      <c r="I19" s="15" t="str">
        <f>IF(商品出入库表[[#This Row],[日期]]="","",MONTH(商品出入库表[[#This Row],[日期]]))</f>
        <v/>
      </c>
      <c r="J19" s="15" t="str">
        <f>IF(商品出入库表[[#This Row],[日期]]="","",TEXT(商品出入库表[[#This Row],[日期]],"yyyymm")*1)</f>
        <v/>
      </c>
      <c r="K19" s="15" t="str">
        <f>IF(商品出入库表[[#This Row],[商品编号]]="","",LOOKUP(商品出入库表[[#This Row],[商品编号]],商品资料表[商品编号],商品资料表[项目类型]))</f>
        <v/>
      </c>
    </row>
    <row r="20" spans="1:11" x14ac:dyDescent="0.2">
      <c r="A20" s="61"/>
      <c r="B20" s="15" t="str">
        <f>IFERROR(LOOKUP(商品出入库表[[#This Row],[商品名称]],商品资料表!C:C,商品资料表!B:B),"")</f>
        <v/>
      </c>
      <c r="E20" s="61"/>
      <c r="G20" s="62"/>
      <c r="H20" s="15" t="str">
        <f>IF(商品出入库表[[#This Row],[日期]]="","",YEAR(商品出入库表[[#This Row],[日期]]))</f>
        <v/>
      </c>
      <c r="I20" s="15" t="str">
        <f>IF(商品出入库表[[#This Row],[日期]]="","",MONTH(商品出入库表[[#This Row],[日期]]))</f>
        <v/>
      </c>
      <c r="J20" s="15" t="str">
        <f>IF(商品出入库表[[#This Row],[日期]]="","",TEXT(商品出入库表[[#This Row],[日期]],"yyyymm")*1)</f>
        <v/>
      </c>
      <c r="K20" s="15" t="str">
        <f>IF(商品出入库表[[#This Row],[商品编号]]="","",LOOKUP(商品出入库表[[#This Row],[商品编号]],商品资料表[商品编号],商品资料表[项目类型]))</f>
        <v/>
      </c>
    </row>
    <row r="21" spans="1:11" x14ac:dyDescent="0.2">
      <c r="A21" s="61"/>
      <c r="B21" s="15" t="str">
        <f>IFERROR(LOOKUP(商品出入库表[[#This Row],[商品名称]],商品资料表!C:C,商品资料表!B:B),"")</f>
        <v/>
      </c>
      <c r="E21" s="61"/>
      <c r="G21" s="62"/>
      <c r="H21" s="15" t="str">
        <f>IF(商品出入库表[[#This Row],[日期]]="","",YEAR(商品出入库表[[#This Row],[日期]]))</f>
        <v/>
      </c>
      <c r="I21" s="15" t="str">
        <f>IF(商品出入库表[[#This Row],[日期]]="","",MONTH(商品出入库表[[#This Row],[日期]]))</f>
        <v/>
      </c>
      <c r="J21" s="15" t="str">
        <f>IF(商品出入库表[[#This Row],[日期]]="","",TEXT(商品出入库表[[#This Row],[日期]],"yyyymm")*1)</f>
        <v/>
      </c>
      <c r="K21" s="15" t="str">
        <f>IF(商品出入库表[[#This Row],[商品编号]]="","",LOOKUP(商品出入库表[[#This Row],[商品编号]],商品资料表[商品编号],商品资料表[项目类型]))</f>
        <v/>
      </c>
    </row>
    <row r="22" spans="1:11" x14ac:dyDescent="0.2">
      <c r="A22" s="61"/>
      <c r="B22" s="15" t="str">
        <f>IFERROR(LOOKUP(商品出入库表[[#This Row],[商品名称]],商品资料表!C:C,商品资料表!B:B),"")</f>
        <v/>
      </c>
      <c r="E22" s="61"/>
      <c r="G22" s="62"/>
      <c r="H22" s="15" t="str">
        <f>IF(商品出入库表[[#This Row],[日期]]="","",YEAR(商品出入库表[[#This Row],[日期]]))</f>
        <v/>
      </c>
      <c r="I22" s="15" t="str">
        <f>IF(商品出入库表[[#This Row],[日期]]="","",MONTH(商品出入库表[[#This Row],[日期]]))</f>
        <v/>
      </c>
      <c r="J22" s="15" t="str">
        <f>IF(商品出入库表[[#This Row],[日期]]="","",TEXT(商品出入库表[[#This Row],[日期]],"yyyymm")*1)</f>
        <v/>
      </c>
      <c r="K22" s="15" t="str">
        <f>IF(商品出入库表[[#This Row],[商品编号]]="","",LOOKUP(商品出入库表[[#This Row],[商品编号]],商品资料表[商品编号],商品资料表[项目类型]))</f>
        <v/>
      </c>
    </row>
    <row r="23" spans="1:11" x14ac:dyDescent="0.2">
      <c r="A23" s="61"/>
      <c r="B23" s="15" t="str">
        <f>IFERROR(LOOKUP(商品出入库表[[#This Row],[商品名称]],商品资料表!C:C,商品资料表!B:B),"")</f>
        <v/>
      </c>
      <c r="E23" s="61"/>
      <c r="G23" s="62"/>
      <c r="H23" s="15" t="str">
        <f>IF(商品出入库表[[#This Row],[日期]]="","",YEAR(商品出入库表[[#This Row],[日期]]))</f>
        <v/>
      </c>
      <c r="I23" s="15" t="str">
        <f>IF(商品出入库表[[#This Row],[日期]]="","",MONTH(商品出入库表[[#This Row],[日期]]))</f>
        <v/>
      </c>
      <c r="J23" s="15" t="str">
        <f>IF(商品出入库表[[#This Row],[日期]]="","",TEXT(商品出入库表[[#This Row],[日期]],"yyyymm")*1)</f>
        <v/>
      </c>
      <c r="K23" s="15" t="str">
        <f>IF(商品出入库表[[#This Row],[商品编号]]="","",LOOKUP(商品出入库表[[#This Row],[商品编号]],商品资料表[商品编号],商品资料表[项目类型]))</f>
        <v/>
      </c>
    </row>
    <row r="24" spans="1:11" x14ac:dyDescent="0.2">
      <c r="A24" s="61"/>
      <c r="B24" s="15" t="str">
        <f>IFERROR(LOOKUP(商品出入库表[[#This Row],[商品名称]],商品资料表!C:C,商品资料表!B:B),"")</f>
        <v/>
      </c>
      <c r="E24" s="61"/>
      <c r="G24" s="62"/>
      <c r="H24" s="15" t="str">
        <f>IF(商品出入库表[[#This Row],[日期]]="","",YEAR(商品出入库表[[#This Row],[日期]]))</f>
        <v/>
      </c>
      <c r="I24" s="15" t="str">
        <f>IF(商品出入库表[[#This Row],[日期]]="","",MONTH(商品出入库表[[#This Row],[日期]]))</f>
        <v/>
      </c>
      <c r="J24" s="15" t="str">
        <f>IF(商品出入库表[[#This Row],[日期]]="","",TEXT(商品出入库表[[#This Row],[日期]],"yyyymm")*1)</f>
        <v/>
      </c>
      <c r="K24" s="15" t="str">
        <f>IF(商品出入库表[[#This Row],[商品编号]]="","",LOOKUP(商品出入库表[[#This Row],[商品编号]],商品资料表[商品编号],商品资料表[项目类型]))</f>
        <v/>
      </c>
    </row>
    <row r="25" spans="1:11" x14ac:dyDescent="0.2">
      <c r="A25" s="61"/>
      <c r="B25" s="15" t="str">
        <f>IFERROR(LOOKUP(商品出入库表[[#This Row],[商品名称]],商品资料表!C:C,商品资料表!B:B),"")</f>
        <v/>
      </c>
      <c r="E25" s="61"/>
      <c r="G25" s="62"/>
      <c r="H25" s="15" t="str">
        <f>IF(商品出入库表[[#This Row],[日期]]="","",YEAR(商品出入库表[[#This Row],[日期]]))</f>
        <v/>
      </c>
      <c r="I25" s="15" t="str">
        <f>IF(商品出入库表[[#This Row],[日期]]="","",MONTH(商品出入库表[[#This Row],[日期]]))</f>
        <v/>
      </c>
      <c r="J25" s="15" t="str">
        <f>IF(商品出入库表[[#This Row],[日期]]="","",TEXT(商品出入库表[[#This Row],[日期]],"yyyymm")*1)</f>
        <v/>
      </c>
      <c r="K25" s="15" t="str">
        <f>IF(商品出入库表[[#This Row],[商品编号]]="","",LOOKUP(商品出入库表[[#This Row],[商品编号]],商品资料表[商品编号],商品资料表[项目类型]))</f>
        <v/>
      </c>
    </row>
    <row r="26" spans="1:11" x14ac:dyDescent="0.2">
      <c r="A26" s="61"/>
      <c r="B26" s="15" t="str">
        <f>IFERROR(LOOKUP(商品出入库表[[#This Row],[商品名称]],商品资料表!C:C,商品资料表!B:B),"")</f>
        <v/>
      </c>
      <c r="E26" s="61"/>
      <c r="G26" s="62"/>
      <c r="H26" s="15" t="str">
        <f>IF(商品出入库表[[#This Row],[日期]]="","",YEAR(商品出入库表[[#This Row],[日期]]))</f>
        <v/>
      </c>
      <c r="I26" s="15" t="str">
        <f>IF(商品出入库表[[#This Row],[日期]]="","",MONTH(商品出入库表[[#This Row],[日期]]))</f>
        <v/>
      </c>
      <c r="J26" s="15" t="str">
        <f>IF(商品出入库表[[#This Row],[日期]]="","",TEXT(商品出入库表[[#This Row],[日期]],"yyyymm")*1)</f>
        <v/>
      </c>
      <c r="K26" s="15" t="str">
        <f>IF(商品出入库表[[#This Row],[商品编号]]="","",LOOKUP(商品出入库表[[#This Row],[商品编号]],商品资料表[商品编号],商品资料表[项目类型]))</f>
        <v/>
      </c>
    </row>
    <row r="27" spans="1:11" x14ac:dyDescent="0.2">
      <c r="A27" s="61"/>
      <c r="B27" s="15" t="str">
        <f>IFERROR(LOOKUP(商品出入库表[[#This Row],[商品名称]],商品资料表!C:C,商品资料表!B:B),"")</f>
        <v/>
      </c>
      <c r="E27" s="61"/>
      <c r="G27" s="62"/>
      <c r="H27" s="15" t="str">
        <f>IF(商品出入库表[[#This Row],[日期]]="","",YEAR(商品出入库表[[#This Row],[日期]]))</f>
        <v/>
      </c>
      <c r="I27" s="15" t="str">
        <f>IF(商品出入库表[[#This Row],[日期]]="","",MONTH(商品出入库表[[#This Row],[日期]]))</f>
        <v/>
      </c>
      <c r="J27" s="15" t="str">
        <f>IF(商品出入库表[[#This Row],[日期]]="","",TEXT(商品出入库表[[#This Row],[日期]],"yyyymm")*1)</f>
        <v/>
      </c>
      <c r="K27" s="15" t="str">
        <f>IF(商品出入库表[[#This Row],[商品编号]]="","",LOOKUP(商品出入库表[[#This Row],[商品编号]],商品资料表[商品编号],商品资料表[项目类型]))</f>
        <v/>
      </c>
    </row>
    <row r="28" spans="1:11" x14ac:dyDescent="0.2">
      <c r="A28" s="61"/>
      <c r="B28" s="15" t="str">
        <f>IFERROR(LOOKUP(商品出入库表[[#This Row],[商品名称]],商品资料表!C:C,商品资料表!B:B),"")</f>
        <v/>
      </c>
      <c r="E28" s="61"/>
      <c r="G28" s="62"/>
      <c r="H28" s="15" t="str">
        <f>IF(商品出入库表[[#This Row],[日期]]="","",YEAR(商品出入库表[[#This Row],[日期]]))</f>
        <v/>
      </c>
      <c r="I28" s="15" t="str">
        <f>IF(商品出入库表[[#This Row],[日期]]="","",MONTH(商品出入库表[[#This Row],[日期]]))</f>
        <v/>
      </c>
      <c r="J28" s="15" t="str">
        <f>IF(商品出入库表[[#This Row],[日期]]="","",TEXT(商品出入库表[[#This Row],[日期]],"yyyymm")*1)</f>
        <v/>
      </c>
      <c r="K28" s="15" t="str">
        <f>IF(商品出入库表[[#This Row],[商品编号]]="","",LOOKUP(商品出入库表[[#This Row],[商品编号]],商品资料表[商品编号],商品资料表[项目类型]))</f>
        <v/>
      </c>
    </row>
    <row r="29" spans="1:11" x14ac:dyDescent="0.2">
      <c r="A29" s="61"/>
      <c r="B29" s="15" t="str">
        <f>IFERROR(LOOKUP(商品出入库表[[#This Row],[商品名称]],商品资料表!C:C,商品资料表!B:B),"")</f>
        <v/>
      </c>
      <c r="E29" s="61"/>
      <c r="G29" s="62"/>
      <c r="H29" s="15" t="str">
        <f>IF(商品出入库表[[#This Row],[日期]]="","",YEAR(商品出入库表[[#This Row],[日期]]))</f>
        <v/>
      </c>
      <c r="I29" s="15" t="str">
        <f>IF(商品出入库表[[#This Row],[日期]]="","",MONTH(商品出入库表[[#This Row],[日期]]))</f>
        <v/>
      </c>
      <c r="J29" s="15" t="str">
        <f>IF(商品出入库表[[#This Row],[日期]]="","",TEXT(商品出入库表[[#This Row],[日期]],"yyyymm")*1)</f>
        <v/>
      </c>
      <c r="K29" s="15" t="str">
        <f>IF(商品出入库表[[#This Row],[商品编号]]="","",LOOKUP(商品出入库表[[#This Row],[商品编号]],商品资料表[商品编号],商品资料表[项目类型]))</f>
        <v/>
      </c>
    </row>
    <row r="30" spans="1:11" x14ac:dyDescent="0.2">
      <c r="A30" s="61"/>
      <c r="B30" s="15" t="str">
        <f>IFERROR(LOOKUP(商品出入库表[[#This Row],[商品名称]],商品资料表!C:C,商品资料表!B:B),"")</f>
        <v/>
      </c>
      <c r="E30" s="61"/>
      <c r="G30" s="62"/>
      <c r="H30" s="15" t="str">
        <f>IF(商品出入库表[[#This Row],[日期]]="","",YEAR(商品出入库表[[#This Row],[日期]]))</f>
        <v/>
      </c>
      <c r="I30" s="15" t="str">
        <f>IF(商品出入库表[[#This Row],[日期]]="","",MONTH(商品出入库表[[#This Row],[日期]]))</f>
        <v/>
      </c>
      <c r="J30" s="15" t="str">
        <f>IF(商品出入库表[[#This Row],[日期]]="","",TEXT(商品出入库表[[#This Row],[日期]],"yyyymm")*1)</f>
        <v/>
      </c>
      <c r="K30" s="15" t="str">
        <f>IF(商品出入库表[[#This Row],[商品编号]]="","",LOOKUP(商品出入库表[[#This Row],[商品编号]],商品资料表[商品编号],商品资料表[项目类型]))</f>
        <v/>
      </c>
    </row>
    <row r="31" spans="1:11" x14ac:dyDescent="0.2">
      <c r="A31" s="61"/>
      <c r="B31" s="15" t="str">
        <f>IFERROR(LOOKUP(商品出入库表[[#This Row],[商品名称]],商品资料表!C:C,商品资料表!B:B),"")</f>
        <v/>
      </c>
      <c r="E31" s="61"/>
      <c r="G31" s="62"/>
      <c r="H31" s="15" t="str">
        <f>IF(商品出入库表[[#This Row],[日期]]="","",YEAR(商品出入库表[[#This Row],[日期]]))</f>
        <v/>
      </c>
      <c r="I31" s="15" t="str">
        <f>IF(商品出入库表[[#This Row],[日期]]="","",MONTH(商品出入库表[[#This Row],[日期]]))</f>
        <v/>
      </c>
      <c r="J31" s="15" t="str">
        <f>IF(商品出入库表[[#This Row],[日期]]="","",TEXT(商品出入库表[[#This Row],[日期]],"yyyymm")*1)</f>
        <v/>
      </c>
      <c r="K31" s="15" t="str">
        <f>IF(商品出入库表[[#This Row],[商品编号]]="","",LOOKUP(商品出入库表[[#This Row],[商品编号]],商品资料表[商品编号],商品资料表[项目类型]))</f>
        <v/>
      </c>
    </row>
    <row r="32" spans="1:11" x14ac:dyDescent="0.2">
      <c r="A32" s="61"/>
      <c r="B32" s="15" t="str">
        <f>IFERROR(LOOKUP(商品出入库表[[#This Row],[商品名称]],商品资料表!C:C,商品资料表!B:B),"")</f>
        <v/>
      </c>
      <c r="E32" s="61"/>
      <c r="G32" s="62"/>
      <c r="H32" s="15" t="str">
        <f>IF(商品出入库表[[#This Row],[日期]]="","",YEAR(商品出入库表[[#This Row],[日期]]))</f>
        <v/>
      </c>
      <c r="I32" s="15" t="str">
        <f>IF(商品出入库表[[#This Row],[日期]]="","",MONTH(商品出入库表[[#This Row],[日期]]))</f>
        <v/>
      </c>
      <c r="J32" s="15" t="str">
        <f>IF(商品出入库表[[#This Row],[日期]]="","",TEXT(商品出入库表[[#This Row],[日期]],"yyyymm")*1)</f>
        <v/>
      </c>
      <c r="K32" s="15" t="str">
        <f>IF(商品出入库表[[#This Row],[商品编号]]="","",LOOKUP(商品出入库表[[#This Row],[商品编号]],商品资料表[商品编号],商品资料表[项目类型]))</f>
        <v/>
      </c>
    </row>
    <row r="33" spans="1:11" x14ac:dyDescent="0.2">
      <c r="A33" s="61"/>
      <c r="B33" s="15" t="str">
        <f>IFERROR(LOOKUP(商品出入库表[[#This Row],[商品名称]],商品资料表!C:C,商品资料表!B:B),"")</f>
        <v/>
      </c>
      <c r="E33" s="61"/>
      <c r="G33" s="62"/>
      <c r="H33" s="15" t="str">
        <f>IF(商品出入库表[[#This Row],[日期]]="","",YEAR(商品出入库表[[#This Row],[日期]]))</f>
        <v/>
      </c>
      <c r="I33" s="15" t="str">
        <f>IF(商品出入库表[[#This Row],[日期]]="","",MONTH(商品出入库表[[#This Row],[日期]]))</f>
        <v/>
      </c>
      <c r="J33" s="15" t="str">
        <f>IF(商品出入库表[[#This Row],[日期]]="","",TEXT(商品出入库表[[#This Row],[日期]],"yyyymm")*1)</f>
        <v/>
      </c>
      <c r="K33" s="15" t="str">
        <f>IF(商品出入库表[[#This Row],[商品编号]]="","",LOOKUP(商品出入库表[[#This Row],[商品编号]],商品资料表[商品编号],商品资料表[项目类型]))</f>
        <v/>
      </c>
    </row>
    <row r="34" spans="1:11" x14ac:dyDescent="0.2">
      <c r="A34" s="61"/>
      <c r="B34" s="15" t="str">
        <f>IFERROR(LOOKUP(商品出入库表[[#This Row],[商品名称]],商品资料表!C:C,商品资料表!B:B),"")</f>
        <v/>
      </c>
      <c r="E34" s="61"/>
      <c r="G34" s="62"/>
      <c r="H34" s="15" t="str">
        <f>IF(商品出入库表[[#This Row],[日期]]="","",YEAR(商品出入库表[[#This Row],[日期]]))</f>
        <v/>
      </c>
      <c r="I34" s="15" t="str">
        <f>IF(商品出入库表[[#This Row],[日期]]="","",MONTH(商品出入库表[[#This Row],[日期]]))</f>
        <v/>
      </c>
      <c r="J34" s="15" t="str">
        <f>IF(商品出入库表[[#This Row],[日期]]="","",TEXT(商品出入库表[[#This Row],[日期]],"yyyymm")*1)</f>
        <v/>
      </c>
      <c r="K34" s="15" t="str">
        <f>IF(商品出入库表[[#This Row],[商品编号]]="","",LOOKUP(商品出入库表[[#This Row],[商品编号]],商品资料表[商品编号],商品资料表[项目类型]))</f>
        <v/>
      </c>
    </row>
    <row r="35" spans="1:11" x14ac:dyDescent="0.2">
      <c r="A35" s="61"/>
      <c r="B35" s="15" t="str">
        <f>IFERROR(LOOKUP(商品出入库表[[#This Row],[商品名称]],商品资料表!C:C,商品资料表!B:B),"")</f>
        <v/>
      </c>
      <c r="E35" s="61"/>
      <c r="G35" s="62"/>
      <c r="H35" s="15" t="str">
        <f>IF(商品出入库表[[#This Row],[日期]]="","",YEAR(商品出入库表[[#This Row],[日期]]))</f>
        <v/>
      </c>
      <c r="I35" s="15" t="str">
        <f>IF(商品出入库表[[#This Row],[日期]]="","",MONTH(商品出入库表[[#This Row],[日期]]))</f>
        <v/>
      </c>
      <c r="J35" s="15" t="str">
        <f>IF(商品出入库表[[#This Row],[日期]]="","",TEXT(商品出入库表[[#This Row],[日期]],"yyyymm")*1)</f>
        <v/>
      </c>
      <c r="K35" s="15" t="str">
        <f>IF(商品出入库表[[#This Row],[商品编号]]="","",LOOKUP(商品出入库表[[#This Row],[商品编号]],商品资料表[商品编号],商品资料表[项目类型]))</f>
        <v/>
      </c>
    </row>
    <row r="36" spans="1:11" x14ac:dyDescent="0.2">
      <c r="A36" s="61"/>
      <c r="B36" s="15" t="str">
        <f>IFERROR(LOOKUP(商品出入库表[[#This Row],[商品名称]],商品资料表!C:C,商品资料表!B:B),"")</f>
        <v/>
      </c>
      <c r="E36" s="61"/>
      <c r="G36" s="62"/>
      <c r="H36" s="15" t="str">
        <f>IF(商品出入库表[[#This Row],[日期]]="","",YEAR(商品出入库表[[#This Row],[日期]]))</f>
        <v/>
      </c>
      <c r="I36" s="15" t="str">
        <f>IF(商品出入库表[[#This Row],[日期]]="","",MONTH(商品出入库表[[#This Row],[日期]]))</f>
        <v/>
      </c>
      <c r="J36" s="15" t="str">
        <f>IF(商品出入库表[[#This Row],[日期]]="","",TEXT(商品出入库表[[#This Row],[日期]],"yyyymm")*1)</f>
        <v/>
      </c>
      <c r="K36" s="15" t="str">
        <f>IF(商品出入库表[[#This Row],[商品编号]]="","",LOOKUP(商品出入库表[[#This Row],[商品编号]],商品资料表[商品编号],商品资料表[项目类型]))</f>
        <v/>
      </c>
    </row>
    <row r="37" spans="1:11" x14ac:dyDescent="0.2">
      <c r="A37" s="61"/>
      <c r="B37" s="15" t="str">
        <f>IFERROR(LOOKUP(商品出入库表[[#This Row],[商品名称]],商品资料表!C:C,商品资料表!B:B),"")</f>
        <v/>
      </c>
      <c r="E37" s="61"/>
      <c r="G37" s="62"/>
      <c r="H37" s="15" t="str">
        <f>IF(商品出入库表[[#This Row],[日期]]="","",YEAR(商品出入库表[[#This Row],[日期]]))</f>
        <v/>
      </c>
      <c r="I37" s="15" t="str">
        <f>IF(商品出入库表[[#This Row],[日期]]="","",MONTH(商品出入库表[[#This Row],[日期]]))</f>
        <v/>
      </c>
      <c r="J37" s="15" t="str">
        <f>IF(商品出入库表[[#This Row],[日期]]="","",TEXT(商品出入库表[[#This Row],[日期]],"yyyymm")*1)</f>
        <v/>
      </c>
      <c r="K37" s="15" t="str">
        <f>IF(商品出入库表[[#This Row],[商品编号]]="","",LOOKUP(商品出入库表[[#This Row],[商品编号]],商品资料表[商品编号],商品资料表[项目类型]))</f>
        <v/>
      </c>
    </row>
    <row r="38" spans="1:11" x14ac:dyDescent="0.2">
      <c r="A38" s="61"/>
      <c r="B38" s="15" t="str">
        <f>IFERROR(LOOKUP(商品出入库表[[#This Row],[商品名称]],商品资料表!C:C,商品资料表!B:B),"")</f>
        <v/>
      </c>
      <c r="E38" s="61"/>
      <c r="G38" s="62"/>
      <c r="H38" s="15" t="str">
        <f>IF(商品出入库表[[#This Row],[日期]]="","",YEAR(商品出入库表[[#This Row],[日期]]))</f>
        <v/>
      </c>
      <c r="I38" s="15" t="str">
        <f>IF(商品出入库表[[#This Row],[日期]]="","",MONTH(商品出入库表[[#This Row],[日期]]))</f>
        <v/>
      </c>
      <c r="J38" s="15" t="str">
        <f>IF(商品出入库表[[#This Row],[日期]]="","",TEXT(商品出入库表[[#This Row],[日期]],"yyyymm")*1)</f>
        <v/>
      </c>
      <c r="K38" s="15" t="str">
        <f>IF(商品出入库表[[#This Row],[商品编号]]="","",LOOKUP(商品出入库表[[#This Row],[商品编号]],商品资料表[商品编号],商品资料表[项目类型]))</f>
        <v/>
      </c>
    </row>
    <row r="39" spans="1:11" x14ac:dyDescent="0.2">
      <c r="A39" s="61"/>
      <c r="B39" s="15" t="str">
        <f>IFERROR(LOOKUP(商品出入库表[[#This Row],[商品名称]],商品资料表!C:C,商品资料表!B:B),"")</f>
        <v/>
      </c>
      <c r="E39" s="61"/>
      <c r="G39" s="62"/>
      <c r="H39" s="15" t="str">
        <f>IF(商品出入库表[[#This Row],[日期]]="","",YEAR(商品出入库表[[#This Row],[日期]]))</f>
        <v/>
      </c>
      <c r="I39" s="15" t="str">
        <f>IF(商品出入库表[[#This Row],[日期]]="","",MONTH(商品出入库表[[#This Row],[日期]]))</f>
        <v/>
      </c>
      <c r="J39" s="15" t="str">
        <f>IF(商品出入库表[[#This Row],[日期]]="","",TEXT(商品出入库表[[#This Row],[日期]],"yyyymm")*1)</f>
        <v/>
      </c>
      <c r="K39" s="15" t="str">
        <f>IF(商品出入库表[[#This Row],[商品编号]]="","",LOOKUP(商品出入库表[[#This Row],[商品编号]],商品资料表[商品编号],商品资料表[项目类型]))</f>
        <v/>
      </c>
    </row>
    <row r="40" spans="1:11" x14ac:dyDescent="0.2">
      <c r="A40" s="61"/>
      <c r="B40" s="15" t="str">
        <f>IFERROR(LOOKUP(商品出入库表[[#This Row],[商品名称]],商品资料表!C:C,商品资料表!B:B),"")</f>
        <v/>
      </c>
      <c r="E40" s="61"/>
      <c r="G40" s="62"/>
      <c r="H40" s="15" t="str">
        <f>IF(商品出入库表[[#This Row],[日期]]="","",YEAR(商品出入库表[[#This Row],[日期]]))</f>
        <v/>
      </c>
      <c r="I40" s="15" t="str">
        <f>IF(商品出入库表[[#This Row],[日期]]="","",MONTH(商品出入库表[[#This Row],[日期]]))</f>
        <v/>
      </c>
      <c r="J40" s="15" t="str">
        <f>IF(商品出入库表[[#This Row],[日期]]="","",TEXT(商品出入库表[[#This Row],[日期]],"yyyymm")*1)</f>
        <v/>
      </c>
      <c r="K40" s="15" t="str">
        <f>IF(商品出入库表[[#This Row],[商品编号]]="","",LOOKUP(商品出入库表[[#This Row],[商品编号]],商品资料表[商品编号],商品资料表[项目类型]))</f>
        <v/>
      </c>
    </row>
    <row r="41" spans="1:11" x14ac:dyDescent="0.2">
      <c r="A41" s="61"/>
      <c r="B41" s="15" t="str">
        <f>IFERROR(LOOKUP(商品出入库表[[#This Row],[商品名称]],商品资料表!C:C,商品资料表!B:B),"")</f>
        <v/>
      </c>
      <c r="E41" s="61"/>
      <c r="G41" s="62"/>
      <c r="H41" s="15" t="str">
        <f>IF(商品出入库表[[#This Row],[日期]]="","",YEAR(商品出入库表[[#This Row],[日期]]))</f>
        <v/>
      </c>
      <c r="I41" s="15" t="str">
        <f>IF(商品出入库表[[#This Row],[日期]]="","",MONTH(商品出入库表[[#This Row],[日期]]))</f>
        <v/>
      </c>
      <c r="J41" s="15" t="str">
        <f>IF(商品出入库表[[#This Row],[日期]]="","",TEXT(商品出入库表[[#This Row],[日期]],"yyyymm")*1)</f>
        <v/>
      </c>
      <c r="K41" s="15" t="str">
        <f>IF(商品出入库表[[#This Row],[商品编号]]="","",LOOKUP(商品出入库表[[#This Row],[商品编号]],商品资料表[商品编号],商品资料表[项目类型]))</f>
        <v/>
      </c>
    </row>
    <row r="42" spans="1:11" x14ac:dyDescent="0.2">
      <c r="A42" s="61"/>
      <c r="B42" s="15" t="str">
        <f>IFERROR(LOOKUP(商品出入库表[[#This Row],[商品名称]],商品资料表!C:C,商品资料表!B:B),"")</f>
        <v/>
      </c>
      <c r="E42" s="61"/>
      <c r="G42" s="62"/>
      <c r="H42" s="15" t="str">
        <f>IF(商品出入库表[[#This Row],[日期]]="","",YEAR(商品出入库表[[#This Row],[日期]]))</f>
        <v/>
      </c>
      <c r="I42" s="15" t="str">
        <f>IF(商品出入库表[[#This Row],[日期]]="","",MONTH(商品出入库表[[#This Row],[日期]]))</f>
        <v/>
      </c>
      <c r="J42" s="15" t="str">
        <f>IF(商品出入库表[[#This Row],[日期]]="","",TEXT(商品出入库表[[#This Row],[日期]],"yyyymm")*1)</f>
        <v/>
      </c>
      <c r="K42" s="15" t="str">
        <f>IF(商品出入库表[[#This Row],[商品编号]]="","",LOOKUP(商品出入库表[[#This Row],[商品编号]],商品资料表[商品编号],商品资料表[项目类型]))</f>
        <v/>
      </c>
    </row>
    <row r="43" spans="1:11" x14ac:dyDescent="0.2">
      <c r="A43" s="61"/>
      <c r="B43" s="15" t="str">
        <f>IFERROR(LOOKUP(商品出入库表[[#This Row],[商品名称]],商品资料表!C:C,商品资料表!B:B),"")</f>
        <v/>
      </c>
      <c r="E43" s="61"/>
      <c r="G43" s="62"/>
      <c r="H43" s="15" t="str">
        <f>IF(商品出入库表[[#This Row],[日期]]="","",YEAR(商品出入库表[[#This Row],[日期]]))</f>
        <v/>
      </c>
      <c r="I43" s="15" t="str">
        <f>IF(商品出入库表[[#This Row],[日期]]="","",MONTH(商品出入库表[[#This Row],[日期]]))</f>
        <v/>
      </c>
      <c r="J43" s="15" t="str">
        <f>IF(商品出入库表[[#This Row],[日期]]="","",TEXT(商品出入库表[[#This Row],[日期]],"yyyymm")*1)</f>
        <v/>
      </c>
      <c r="K43" s="15" t="str">
        <f>IF(商品出入库表[[#This Row],[商品编号]]="","",LOOKUP(商品出入库表[[#This Row],[商品编号]],商品资料表[商品编号],商品资料表[项目类型]))</f>
        <v/>
      </c>
    </row>
    <row r="44" spans="1:11" x14ac:dyDescent="0.2">
      <c r="A44" s="61"/>
      <c r="B44" s="15" t="str">
        <f>IFERROR(LOOKUP(商品出入库表[[#This Row],[商品名称]],商品资料表!C:C,商品资料表!B:B),"")</f>
        <v/>
      </c>
      <c r="E44" s="61"/>
      <c r="G44" s="62"/>
      <c r="H44" s="15" t="str">
        <f>IF(商品出入库表[[#This Row],[日期]]="","",YEAR(商品出入库表[[#This Row],[日期]]))</f>
        <v/>
      </c>
      <c r="I44" s="15" t="str">
        <f>IF(商品出入库表[[#This Row],[日期]]="","",MONTH(商品出入库表[[#This Row],[日期]]))</f>
        <v/>
      </c>
      <c r="J44" s="15" t="str">
        <f>IF(商品出入库表[[#This Row],[日期]]="","",TEXT(商品出入库表[[#This Row],[日期]],"yyyymm")*1)</f>
        <v/>
      </c>
      <c r="K44" s="15" t="str">
        <f>IF(商品出入库表[[#This Row],[商品编号]]="","",LOOKUP(商品出入库表[[#This Row],[商品编号]],商品资料表[商品编号],商品资料表[项目类型]))</f>
        <v/>
      </c>
    </row>
    <row r="45" spans="1:11" x14ac:dyDescent="0.2">
      <c r="A45" s="61"/>
      <c r="B45" s="15" t="str">
        <f>IFERROR(LOOKUP(商品出入库表[[#This Row],[商品名称]],商品资料表!C:C,商品资料表!B:B),"")</f>
        <v/>
      </c>
      <c r="E45" s="61"/>
      <c r="G45" s="62"/>
      <c r="H45" s="15" t="str">
        <f>IF(商品出入库表[[#This Row],[日期]]="","",YEAR(商品出入库表[[#This Row],[日期]]))</f>
        <v/>
      </c>
      <c r="I45" s="15" t="str">
        <f>IF(商品出入库表[[#This Row],[日期]]="","",MONTH(商品出入库表[[#This Row],[日期]]))</f>
        <v/>
      </c>
      <c r="J45" s="15" t="str">
        <f>IF(商品出入库表[[#This Row],[日期]]="","",TEXT(商品出入库表[[#This Row],[日期]],"yyyymm")*1)</f>
        <v/>
      </c>
      <c r="K45" s="15" t="str">
        <f>IF(商品出入库表[[#This Row],[商品编号]]="","",LOOKUP(商品出入库表[[#This Row],[商品编号]],商品资料表[商品编号],商品资料表[项目类型]))</f>
        <v/>
      </c>
    </row>
    <row r="46" spans="1:11" x14ac:dyDescent="0.2">
      <c r="A46" s="61"/>
      <c r="B46" s="15" t="str">
        <f>IFERROR(LOOKUP(商品出入库表[[#This Row],[商品名称]],商品资料表!C:C,商品资料表!B:B),"")</f>
        <v/>
      </c>
      <c r="E46" s="61"/>
      <c r="G46" s="62"/>
      <c r="H46" s="15" t="str">
        <f>IF(商品出入库表[[#This Row],[日期]]="","",YEAR(商品出入库表[[#This Row],[日期]]))</f>
        <v/>
      </c>
      <c r="I46" s="15" t="str">
        <f>IF(商品出入库表[[#This Row],[日期]]="","",MONTH(商品出入库表[[#This Row],[日期]]))</f>
        <v/>
      </c>
      <c r="J46" s="15" t="str">
        <f>IF(商品出入库表[[#This Row],[日期]]="","",TEXT(商品出入库表[[#This Row],[日期]],"yyyymm")*1)</f>
        <v/>
      </c>
      <c r="K46" s="15" t="str">
        <f>IF(商品出入库表[[#This Row],[商品编号]]="","",LOOKUP(商品出入库表[[#This Row],[商品编号]],商品资料表[商品编号],商品资料表[项目类型]))</f>
        <v/>
      </c>
    </row>
    <row r="47" spans="1:11" x14ac:dyDescent="0.2">
      <c r="A47" s="61"/>
      <c r="B47" s="15" t="str">
        <f>IFERROR(LOOKUP(商品出入库表[[#This Row],[商品名称]],商品资料表!C:C,商品资料表!B:B),"")</f>
        <v/>
      </c>
      <c r="E47" s="61"/>
      <c r="G47" s="62"/>
      <c r="H47" s="15" t="str">
        <f>IF(商品出入库表[[#This Row],[日期]]="","",YEAR(商品出入库表[[#This Row],[日期]]))</f>
        <v/>
      </c>
      <c r="I47" s="15" t="str">
        <f>IF(商品出入库表[[#This Row],[日期]]="","",MONTH(商品出入库表[[#This Row],[日期]]))</f>
        <v/>
      </c>
      <c r="J47" s="15" t="str">
        <f>IF(商品出入库表[[#This Row],[日期]]="","",TEXT(商品出入库表[[#This Row],[日期]],"yyyymm")*1)</f>
        <v/>
      </c>
      <c r="K47" s="15" t="str">
        <f>IF(商品出入库表[[#This Row],[商品编号]]="","",LOOKUP(商品出入库表[[#This Row],[商品编号]],商品资料表[商品编号],商品资料表[项目类型]))</f>
        <v/>
      </c>
    </row>
    <row r="48" spans="1:11" x14ac:dyDescent="0.2">
      <c r="A48" s="61"/>
      <c r="B48" s="15" t="str">
        <f>IFERROR(LOOKUP(商品出入库表[[#This Row],[商品名称]],商品资料表!C:C,商品资料表!B:B),"")</f>
        <v/>
      </c>
      <c r="E48" s="61"/>
      <c r="G48" s="62"/>
      <c r="H48" s="15" t="str">
        <f>IF(商品出入库表[[#This Row],[日期]]="","",YEAR(商品出入库表[[#This Row],[日期]]))</f>
        <v/>
      </c>
      <c r="I48" s="15" t="str">
        <f>IF(商品出入库表[[#This Row],[日期]]="","",MONTH(商品出入库表[[#This Row],[日期]]))</f>
        <v/>
      </c>
      <c r="J48" s="15" t="str">
        <f>IF(商品出入库表[[#This Row],[日期]]="","",TEXT(商品出入库表[[#This Row],[日期]],"yyyymm")*1)</f>
        <v/>
      </c>
      <c r="K48" s="15" t="str">
        <f>IF(商品出入库表[[#This Row],[商品编号]]="","",LOOKUP(商品出入库表[[#This Row],[商品编号]],商品资料表[商品编号],商品资料表[项目类型]))</f>
        <v/>
      </c>
    </row>
    <row r="49" spans="1:11" x14ac:dyDescent="0.2">
      <c r="A49" s="61"/>
      <c r="B49" s="15" t="str">
        <f>IFERROR(LOOKUP(商品出入库表[[#This Row],[商品名称]],商品资料表!C:C,商品资料表!B:B),"")</f>
        <v/>
      </c>
      <c r="E49" s="61"/>
      <c r="G49" s="62"/>
      <c r="H49" s="15" t="str">
        <f>IF(商品出入库表[[#This Row],[日期]]="","",YEAR(商品出入库表[[#This Row],[日期]]))</f>
        <v/>
      </c>
      <c r="I49" s="15" t="str">
        <f>IF(商品出入库表[[#This Row],[日期]]="","",MONTH(商品出入库表[[#This Row],[日期]]))</f>
        <v/>
      </c>
      <c r="J49" s="15" t="str">
        <f>IF(商品出入库表[[#This Row],[日期]]="","",TEXT(商品出入库表[[#This Row],[日期]],"yyyymm")*1)</f>
        <v/>
      </c>
      <c r="K49" s="15" t="str">
        <f>IF(商品出入库表[[#This Row],[商品编号]]="","",LOOKUP(商品出入库表[[#This Row],[商品编号]],商品资料表[商品编号],商品资料表[项目类型]))</f>
        <v/>
      </c>
    </row>
    <row r="50" spans="1:11" x14ac:dyDescent="0.2">
      <c r="A50" s="61"/>
      <c r="B50" s="15" t="str">
        <f>IFERROR(LOOKUP(商品出入库表[[#This Row],[商品名称]],商品资料表!C:C,商品资料表!B:B),"")</f>
        <v/>
      </c>
      <c r="E50" s="61"/>
      <c r="G50" s="62"/>
      <c r="H50" s="15" t="str">
        <f>IF(商品出入库表[[#This Row],[日期]]="","",YEAR(商品出入库表[[#This Row],[日期]]))</f>
        <v/>
      </c>
      <c r="I50" s="15" t="str">
        <f>IF(商品出入库表[[#This Row],[日期]]="","",MONTH(商品出入库表[[#This Row],[日期]]))</f>
        <v/>
      </c>
      <c r="J50" s="15" t="str">
        <f>IF(商品出入库表[[#This Row],[日期]]="","",TEXT(商品出入库表[[#This Row],[日期]],"yyyymm")*1)</f>
        <v/>
      </c>
      <c r="K50" s="15" t="str">
        <f>IF(商品出入库表[[#This Row],[商品编号]]="","",LOOKUP(商品出入库表[[#This Row],[商品编号]],商品资料表[商品编号],商品资料表[项目类型]))</f>
        <v/>
      </c>
    </row>
    <row r="51" spans="1:11" x14ac:dyDescent="0.2">
      <c r="A51" s="61"/>
      <c r="B51" s="15" t="str">
        <f>IFERROR(LOOKUP(商品出入库表[[#This Row],[商品名称]],商品资料表!C:C,商品资料表!B:B),"")</f>
        <v/>
      </c>
      <c r="E51" s="61"/>
      <c r="G51" s="62"/>
      <c r="H51" s="15" t="str">
        <f>IF(商品出入库表[[#This Row],[日期]]="","",YEAR(商品出入库表[[#This Row],[日期]]))</f>
        <v/>
      </c>
      <c r="I51" s="15" t="str">
        <f>IF(商品出入库表[[#This Row],[日期]]="","",MONTH(商品出入库表[[#This Row],[日期]]))</f>
        <v/>
      </c>
      <c r="J51" s="15" t="str">
        <f>IF(商品出入库表[[#This Row],[日期]]="","",TEXT(商品出入库表[[#This Row],[日期]],"yyyymm")*1)</f>
        <v/>
      </c>
      <c r="K51" s="15" t="str">
        <f>IF(商品出入库表[[#This Row],[商品编号]]="","",LOOKUP(商品出入库表[[#This Row],[商品编号]],商品资料表[商品编号],商品资料表[项目类型]))</f>
        <v/>
      </c>
    </row>
    <row r="52" spans="1:11" x14ac:dyDescent="0.2">
      <c r="A52" s="61"/>
      <c r="B52" s="15" t="str">
        <f>IFERROR(LOOKUP(商品出入库表[[#This Row],[商品名称]],商品资料表!C:C,商品资料表!B:B),"")</f>
        <v/>
      </c>
      <c r="E52" s="61"/>
      <c r="G52" s="62"/>
      <c r="H52" s="15" t="str">
        <f>IF(商品出入库表[[#This Row],[日期]]="","",YEAR(商品出入库表[[#This Row],[日期]]))</f>
        <v/>
      </c>
      <c r="I52" s="15" t="str">
        <f>IF(商品出入库表[[#This Row],[日期]]="","",MONTH(商品出入库表[[#This Row],[日期]]))</f>
        <v/>
      </c>
      <c r="J52" s="15" t="str">
        <f>IF(商品出入库表[[#This Row],[日期]]="","",TEXT(商品出入库表[[#This Row],[日期]],"yyyymm")*1)</f>
        <v/>
      </c>
      <c r="K52" s="15" t="str">
        <f>IF(商品出入库表[[#This Row],[商品编号]]="","",LOOKUP(商品出入库表[[#This Row],[商品编号]],商品资料表[商品编号],商品资料表[项目类型]))</f>
        <v/>
      </c>
    </row>
    <row r="53" spans="1:11" x14ac:dyDescent="0.2">
      <c r="A53" s="61"/>
      <c r="B53" s="15" t="str">
        <f>IFERROR(LOOKUP(商品出入库表[[#This Row],[商品名称]],商品资料表!C:C,商品资料表!B:B),"")</f>
        <v/>
      </c>
      <c r="E53" s="61"/>
      <c r="G53" s="62"/>
      <c r="H53" s="15" t="str">
        <f>IF(商品出入库表[[#This Row],[日期]]="","",YEAR(商品出入库表[[#This Row],[日期]]))</f>
        <v/>
      </c>
      <c r="I53" s="15" t="str">
        <f>IF(商品出入库表[[#This Row],[日期]]="","",MONTH(商品出入库表[[#This Row],[日期]]))</f>
        <v/>
      </c>
      <c r="J53" s="15" t="str">
        <f>IF(商品出入库表[[#This Row],[日期]]="","",TEXT(商品出入库表[[#This Row],[日期]],"yyyymm")*1)</f>
        <v/>
      </c>
      <c r="K53" s="15" t="str">
        <f>IF(商品出入库表[[#This Row],[商品编号]]="","",LOOKUP(商品出入库表[[#This Row],[商品编号]],商品资料表[商品编号],商品资料表[项目类型]))</f>
        <v/>
      </c>
    </row>
    <row r="54" spans="1:11" x14ac:dyDescent="0.2">
      <c r="A54" s="61"/>
      <c r="B54" s="15" t="str">
        <f>IFERROR(LOOKUP(商品出入库表[[#This Row],[商品名称]],商品资料表!C:C,商品资料表!B:B),"")</f>
        <v/>
      </c>
      <c r="E54" s="61"/>
      <c r="G54" s="62"/>
      <c r="H54" s="15" t="str">
        <f>IF(商品出入库表[[#This Row],[日期]]="","",YEAR(商品出入库表[[#This Row],[日期]]))</f>
        <v/>
      </c>
      <c r="I54" s="15" t="str">
        <f>IF(商品出入库表[[#This Row],[日期]]="","",MONTH(商品出入库表[[#This Row],[日期]]))</f>
        <v/>
      </c>
      <c r="J54" s="15" t="str">
        <f>IF(商品出入库表[[#This Row],[日期]]="","",TEXT(商品出入库表[[#This Row],[日期]],"yyyymm")*1)</f>
        <v/>
      </c>
      <c r="K54" s="15" t="str">
        <f>IF(商品出入库表[[#This Row],[商品编号]]="","",LOOKUP(商品出入库表[[#This Row],[商品编号]],商品资料表[商品编号],商品资料表[项目类型]))</f>
        <v/>
      </c>
    </row>
    <row r="55" spans="1:11" x14ac:dyDescent="0.2">
      <c r="A55" s="61"/>
      <c r="B55" s="15" t="str">
        <f>IFERROR(LOOKUP(商品出入库表[[#This Row],[商品名称]],商品资料表!C:C,商品资料表!B:B),"")</f>
        <v/>
      </c>
      <c r="E55" s="61"/>
      <c r="G55" s="62"/>
      <c r="H55" s="15" t="str">
        <f>IF(商品出入库表[[#This Row],[日期]]="","",YEAR(商品出入库表[[#This Row],[日期]]))</f>
        <v/>
      </c>
      <c r="I55" s="15" t="str">
        <f>IF(商品出入库表[[#This Row],[日期]]="","",MONTH(商品出入库表[[#This Row],[日期]]))</f>
        <v/>
      </c>
      <c r="J55" s="15" t="str">
        <f>IF(商品出入库表[[#This Row],[日期]]="","",TEXT(商品出入库表[[#This Row],[日期]],"yyyymm")*1)</f>
        <v/>
      </c>
      <c r="K55" s="15" t="str">
        <f>IF(商品出入库表[[#This Row],[商品编号]]="","",LOOKUP(商品出入库表[[#This Row],[商品编号]],商品资料表[商品编号],商品资料表[项目类型]))</f>
        <v/>
      </c>
    </row>
    <row r="56" spans="1:11" x14ac:dyDescent="0.2">
      <c r="A56" s="61"/>
      <c r="B56" s="15" t="str">
        <f>IFERROR(LOOKUP(商品出入库表[[#This Row],[商品名称]],商品资料表!C:C,商品资料表!B:B),"")</f>
        <v/>
      </c>
      <c r="E56" s="61"/>
      <c r="G56" s="62"/>
      <c r="H56" s="15" t="str">
        <f>IF(商品出入库表[[#This Row],[日期]]="","",YEAR(商品出入库表[[#This Row],[日期]]))</f>
        <v/>
      </c>
      <c r="I56" s="15" t="str">
        <f>IF(商品出入库表[[#This Row],[日期]]="","",MONTH(商品出入库表[[#This Row],[日期]]))</f>
        <v/>
      </c>
      <c r="J56" s="15" t="str">
        <f>IF(商品出入库表[[#This Row],[日期]]="","",TEXT(商品出入库表[[#This Row],[日期]],"yyyymm")*1)</f>
        <v/>
      </c>
      <c r="K56" s="15" t="str">
        <f>IF(商品出入库表[[#This Row],[商品编号]]="","",LOOKUP(商品出入库表[[#This Row],[商品编号]],商品资料表[商品编号],商品资料表[项目类型]))</f>
        <v/>
      </c>
    </row>
    <row r="57" spans="1:11" x14ac:dyDescent="0.2">
      <c r="A57" s="61"/>
      <c r="B57" s="15" t="str">
        <f>IFERROR(LOOKUP(商品出入库表[[#This Row],[商品名称]],商品资料表!C:C,商品资料表!B:B),"")</f>
        <v/>
      </c>
      <c r="E57" s="61"/>
      <c r="G57" s="62"/>
      <c r="H57" s="15" t="str">
        <f>IF(商品出入库表[[#This Row],[日期]]="","",YEAR(商品出入库表[[#This Row],[日期]]))</f>
        <v/>
      </c>
      <c r="I57" s="15" t="str">
        <f>IF(商品出入库表[[#This Row],[日期]]="","",MONTH(商品出入库表[[#This Row],[日期]]))</f>
        <v/>
      </c>
      <c r="J57" s="15" t="str">
        <f>IF(商品出入库表[[#This Row],[日期]]="","",TEXT(商品出入库表[[#This Row],[日期]],"yyyymm")*1)</f>
        <v/>
      </c>
      <c r="K57" s="15" t="str">
        <f>IF(商品出入库表[[#This Row],[商品编号]]="","",LOOKUP(商品出入库表[[#This Row],[商品编号]],商品资料表[商品编号],商品资料表[项目类型]))</f>
        <v/>
      </c>
    </row>
    <row r="58" spans="1:11" x14ac:dyDescent="0.2">
      <c r="A58" s="61"/>
      <c r="B58" s="15" t="str">
        <f>IFERROR(LOOKUP(商品出入库表[[#This Row],[商品名称]],商品资料表!C:C,商品资料表!B:B),"")</f>
        <v/>
      </c>
      <c r="E58" s="61"/>
      <c r="G58" s="62"/>
      <c r="H58" s="15" t="str">
        <f>IF(商品出入库表[[#This Row],[日期]]="","",YEAR(商品出入库表[[#This Row],[日期]]))</f>
        <v/>
      </c>
      <c r="I58" s="15" t="str">
        <f>IF(商品出入库表[[#This Row],[日期]]="","",MONTH(商品出入库表[[#This Row],[日期]]))</f>
        <v/>
      </c>
      <c r="J58" s="15" t="str">
        <f>IF(商品出入库表[[#This Row],[日期]]="","",TEXT(商品出入库表[[#This Row],[日期]],"yyyymm")*1)</f>
        <v/>
      </c>
      <c r="K58" s="15" t="str">
        <f>IF(商品出入库表[[#This Row],[商品编号]]="","",LOOKUP(商品出入库表[[#This Row],[商品编号]],商品资料表[商品编号],商品资料表[项目类型]))</f>
        <v/>
      </c>
    </row>
    <row r="59" spans="1:11" x14ac:dyDescent="0.2">
      <c r="A59" s="61"/>
      <c r="B59" s="15" t="str">
        <f>IFERROR(LOOKUP(商品出入库表[[#This Row],[商品名称]],商品资料表!C:C,商品资料表!B:B),"")</f>
        <v/>
      </c>
      <c r="E59" s="61"/>
      <c r="G59" s="62"/>
      <c r="H59" s="15" t="str">
        <f>IF(商品出入库表[[#This Row],[日期]]="","",YEAR(商品出入库表[[#This Row],[日期]]))</f>
        <v/>
      </c>
      <c r="I59" s="15" t="str">
        <f>IF(商品出入库表[[#This Row],[日期]]="","",MONTH(商品出入库表[[#This Row],[日期]]))</f>
        <v/>
      </c>
      <c r="J59" s="15" t="str">
        <f>IF(商品出入库表[[#This Row],[日期]]="","",TEXT(商品出入库表[[#This Row],[日期]],"yyyymm")*1)</f>
        <v/>
      </c>
      <c r="K59" s="15" t="str">
        <f>IF(商品出入库表[[#This Row],[商品编号]]="","",LOOKUP(商品出入库表[[#This Row],[商品编号]],商品资料表[商品编号],商品资料表[项目类型]))</f>
        <v/>
      </c>
    </row>
    <row r="60" spans="1:11" x14ac:dyDescent="0.2">
      <c r="A60" s="61"/>
      <c r="B60" s="15" t="str">
        <f>IFERROR(LOOKUP(商品出入库表[[#This Row],[商品名称]],商品资料表!C:C,商品资料表!B:B),"")</f>
        <v/>
      </c>
      <c r="E60" s="61"/>
      <c r="G60" s="62"/>
      <c r="H60" s="15" t="str">
        <f>IF(商品出入库表[[#This Row],[日期]]="","",YEAR(商品出入库表[[#This Row],[日期]]))</f>
        <v/>
      </c>
      <c r="I60" s="15" t="str">
        <f>IF(商品出入库表[[#This Row],[日期]]="","",MONTH(商品出入库表[[#This Row],[日期]]))</f>
        <v/>
      </c>
      <c r="J60" s="15" t="str">
        <f>IF(商品出入库表[[#This Row],[日期]]="","",TEXT(商品出入库表[[#This Row],[日期]],"yyyymm")*1)</f>
        <v/>
      </c>
      <c r="K60" s="15" t="str">
        <f>IF(商品出入库表[[#This Row],[商品编号]]="","",LOOKUP(商品出入库表[[#This Row],[商品编号]],商品资料表[商品编号],商品资料表[项目类型]))</f>
        <v/>
      </c>
    </row>
    <row r="61" spans="1:11" x14ac:dyDescent="0.2">
      <c r="A61" s="61"/>
      <c r="B61" s="15" t="str">
        <f>IFERROR(LOOKUP(商品出入库表[[#This Row],[商品名称]],商品资料表!C:C,商品资料表!B:B),"")</f>
        <v/>
      </c>
      <c r="E61" s="61"/>
      <c r="G61" s="62"/>
      <c r="H61" s="15" t="str">
        <f>IF(商品出入库表[[#This Row],[日期]]="","",YEAR(商品出入库表[[#This Row],[日期]]))</f>
        <v/>
      </c>
      <c r="I61" s="15" t="str">
        <f>IF(商品出入库表[[#This Row],[日期]]="","",MONTH(商品出入库表[[#This Row],[日期]]))</f>
        <v/>
      </c>
      <c r="J61" s="15" t="str">
        <f>IF(商品出入库表[[#This Row],[日期]]="","",TEXT(商品出入库表[[#This Row],[日期]],"yyyymm")*1)</f>
        <v/>
      </c>
      <c r="K61" s="15" t="str">
        <f>IF(商品出入库表[[#This Row],[商品编号]]="","",LOOKUP(商品出入库表[[#This Row],[商品编号]],商品资料表[商品编号],商品资料表[项目类型]))</f>
        <v/>
      </c>
    </row>
    <row r="62" spans="1:11" x14ac:dyDescent="0.2">
      <c r="A62" s="61"/>
      <c r="B62" s="15" t="str">
        <f>IFERROR(LOOKUP(商品出入库表[[#This Row],[商品名称]],商品资料表!C:C,商品资料表!B:B),"")</f>
        <v/>
      </c>
      <c r="E62" s="61"/>
      <c r="G62" s="62"/>
      <c r="H62" s="15" t="str">
        <f>IF(商品出入库表[[#This Row],[日期]]="","",YEAR(商品出入库表[[#This Row],[日期]]))</f>
        <v/>
      </c>
      <c r="I62" s="15" t="str">
        <f>IF(商品出入库表[[#This Row],[日期]]="","",MONTH(商品出入库表[[#This Row],[日期]]))</f>
        <v/>
      </c>
      <c r="J62" s="15" t="str">
        <f>IF(商品出入库表[[#This Row],[日期]]="","",TEXT(商品出入库表[[#This Row],[日期]],"yyyymm")*1)</f>
        <v/>
      </c>
      <c r="K62" s="15" t="str">
        <f>IF(商品出入库表[[#This Row],[商品编号]]="","",LOOKUP(商品出入库表[[#This Row],[商品编号]],商品资料表[商品编号],商品资料表[项目类型]))</f>
        <v/>
      </c>
    </row>
    <row r="63" spans="1:11" x14ac:dyDescent="0.2">
      <c r="A63" s="61"/>
      <c r="B63" s="15" t="str">
        <f>IFERROR(LOOKUP(商品出入库表[[#This Row],[商品名称]],商品资料表!C:C,商品资料表!B:B),"")</f>
        <v/>
      </c>
      <c r="E63" s="61"/>
      <c r="G63" s="62"/>
      <c r="H63" s="15" t="str">
        <f>IF(商品出入库表[[#This Row],[日期]]="","",YEAR(商品出入库表[[#This Row],[日期]]))</f>
        <v/>
      </c>
      <c r="I63" s="15" t="str">
        <f>IF(商品出入库表[[#This Row],[日期]]="","",MONTH(商品出入库表[[#This Row],[日期]]))</f>
        <v/>
      </c>
      <c r="J63" s="15" t="str">
        <f>IF(商品出入库表[[#This Row],[日期]]="","",TEXT(商品出入库表[[#This Row],[日期]],"yyyymm")*1)</f>
        <v/>
      </c>
      <c r="K63" s="15" t="str">
        <f>IF(商品出入库表[[#This Row],[商品编号]]="","",LOOKUP(商品出入库表[[#This Row],[商品编号]],商品资料表[商品编号],商品资料表[项目类型]))</f>
        <v/>
      </c>
    </row>
    <row r="64" spans="1:11" x14ac:dyDescent="0.2">
      <c r="A64" s="61"/>
      <c r="B64" s="15" t="str">
        <f>IFERROR(LOOKUP(商品出入库表[[#This Row],[商品名称]],商品资料表!C:C,商品资料表!B:B),"")</f>
        <v/>
      </c>
      <c r="E64" s="61"/>
      <c r="G64" s="62"/>
      <c r="H64" s="15" t="str">
        <f>IF(商品出入库表[[#This Row],[日期]]="","",YEAR(商品出入库表[[#This Row],[日期]]))</f>
        <v/>
      </c>
      <c r="I64" s="15" t="str">
        <f>IF(商品出入库表[[#This Row],[日期]]="","",MONTH(商品出入库表[[#This Row],[日期]]))</f>
        <v/>
      </c>
      <c r="J64" s="15" t="str">
        <f>IF(商品出入库表[[#This Row],[日期]]="","",TEXT(商品出入库表[[#This Row],[日期]],"yyyymm")*1)</f>
        <v/>
      </c>
      <c r="K64" s="15" t="str">
        <f>IF(商品出入库表[[#This Row],[商品编号]]="","",LOOKUP(商品出入库表[[#This Row],[商品编号]],商品资料表[商品编号],商品资料表[项目类型]))</f>
        <v/>
      </c>
    </row>
    <row r="65" spans="1:11" x14ac:dyDescent="0.2">
      <c r="A65" s="61"/>
      <c r="B65" s="15" t="str">
        <f>IFERROR(LOOKUP(商品出入库表[[#This Row],[商品名称]],商品资料表!C:C,商品资料表!B:B),"")</f>
        <v/>
      </c>
      <c r="E65" s="61"/>
      <c r="G65" s="62"/>
      <c r="H65" s="15" t="str">
        <f>IF(商品出入库表[[#This Row],[日期]]="","",YEAR(商品出入库表[[#This Row],[日期]]))</f>
        <v/>
      </c>
      <c r="I65" s="15" t="str">
        <f>IF(商品出入库表[[#This Row],[日期]]="","",MONTH(商品出入库表[[#This Row],[日期]]))</f>
        <v/>
      </c>
      <c r="J65" s="15" t="str">
        <f>IF(商品出入库表[[#This Row],[日期]]="","",TEXT(商品出入库表[[#This Row],[日期]],"yyyymm")*1)</f>
        <v/>
      </c>
      <c r="K65" s="15" t="str">
        <f>IF(商品出入库表[[#This Row],[商品编号]]="","",LOOKUP(商品出入库表[[#This Row],[商品编号]],商品资料表[商品编号],商品资料表[项目类型]))</f>
        <v/>
      </c>
    </row>
    <row r="66" spans="1:11" x14ac:dyDescent="0.2">
      <c r="A66" s="61"/>
      <c r="B66" s="15" t="str">
        <f>IFERROR(LOOKUP(商品出入库表[[#This Row],[商品名称]],商品资料表!C:C,商品资料表!B:B),"")</f>
        <v/>
      </c>
      <c r="E66" s="61"/>
      <c r="G66" s="62"/>
      <c r="H66" s="15" t="str">
        <f>IF(商品出入库表[[#This Row],[日期]]="","",YEAR(商品出入库表[[#This Row],[日期]]))</f>
        <v/>
      </c>
      <c r="I66" s="15" t="str">
        <f>IF(商品出入库表[[#This Row],[日期]]="","",MONTH(商品出入库表[[#This Row],[日期]]))</f>
        <v/>
      </c>
      <c r="J66" s="15" t="str">
        <f>IF(商品出入库表[[#This Row],[日期]]="","",TEXT(商品出入库表[[#This Row],[日期]],"yyyymm")*1)</f>
        <v/>
      </c>
      <c r="K66" s="15" t="str">
        <f>IF(商品出入库表[[#This Row],[商品编号]]="","",LOOKUP(商品出入库表[[#This Row],[商品编号]],商品资料表[商品编号],商品资料表[项目类型]))</f>
        <v/>
      </c>
    </row>
    <row r="67" spans="1:11" x14ac:dyDescent="0.2">
      <c r="A67" s="61"/>
      <c r="B67" s="15" t="str">
        <f>IFERROR(LOOKUP(商品出入库表[[#This Row],[商品名称]],商品资料表!C:C,商品资料表!B:B),"")</f>
        <v/>
      </c>
      <c r="E67" s="61"/>
      <c r="G67" s="62"/>
      <c r="H67" s="15" t="str">
        <f>IF(商品出入库表[[#This Row],[日期]]="","",YEAR(商品出入库表[[#This Row],[日期]]))</f>
        <v/>
      </c>
      <c r="I67" s="15" t="str">
        <f>IF(商品出入库表[[#This Row],[日期]]="","",MONTH(商品出入库表[[#This Row],[日期]]))</f>
        <v/>
      </c>
      <c r="J67" s="15" t="str">
        <f>IF(商品出入库表[[#This Row],[日期]]="","",TEXT(商品出入库表[[#This Row],[日期]],"yyyymm")*1)</f>
        <v/>
      </c>
      <c r="K67" s="15" t="str">
        <f>IF(商品出入库表[[#This Row],[商品编号]]="","",LOOKUP(商品出入库表[[#This Row],[商品编号]],商品资料表[商品编号],商品资料表[项目类型]))</f>
        <v/>
      </c>
    </row>
    <row r="68" spans="1:11" x14ac:dyDescent="0.2">
      <c r="A68" s="61"/>
    </row>
  </sheetData>
  <sheetProtection sort="0" autoFilter="0" pivotTables="0"/>
  <phoneticPr fontId="1" type="noConversion"/>
  <dataValidations count="2">
    <dataValidation type="list" allowBlank="1" showInputMessage="1" showErrorMessage="1" sqref="E2:E67" xr:uid="{F22A74F3-E00B-4D1D-B69F-20DC458EF5BF}">
      <formula1>INDIRECT("出入库分类")</formula1>
    </dataValidation>
    <dataValidation type="list" allowBlank="1" showInputMessage="1" showErrorMessage="1" sqref="F2:F67" xr:uid="{4003C008-77F2-4E89-8BB6-EE559D406775}">
      <formula1>INDIRECT(E2)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verticalDpi="0" r:id="rId1"/>
  <drawing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DB1C35C9-1A05-4ADC-B458-D3C3D5FB2E1A}">
          <x14:formula1>
            <xm:f>商品资料表!$E$2:$E$5</xm:f>
          </x14:formula1>
          <xm:sqref>D2:D67</xm:sqref>
        </x14:dataValidation>
        <x14:dataValidation type="list" allowBlank="1" showInputMessage="1" showErrorMessage="1" xr:uid="{28686926-CF94-4CCB-9032-A6697777C02B}">
          <x14:formula1>
            <xm:f>商品资料表!$C$2:$C5</xm:f>
          </x14:formula1>
          <xm:sqref>C2</xm:sqref>
        </x14:dataValidation>
        <x14:dataValidation type="list" allowBlank="1" showInputMessage="1" showErrorMessage="1" xr:uid="{7D39C474-CC6F-4224-9CAC-0DBE6E0B1F9F}">
          <x14:formula1>
            <xm:f>商品资料表!$C$2:$C36</xm:f>
          </x14:formula1>
          <xm:sqref>C7:C13</xm:sqref>
        </x14:dataValidation>
        <x14:dataValidation type="list" allowBlank="1" showInputMessage="1" showErrorMessage="1" xr:uid="{EA77179E-1EC9-445A-8BAF-46537681E3D1}">
          <x14:formula1>
            <xm:f>商品资料表!$C$2:$C33</xm:f>
          </x14:formula1>
          <xm:sqref>C3:C6</xm:sqref>
        </x14:dataValidation>
        <x14:dataValidation type="list" allowBlank="1" showInputMessage="1" showErrorMessage="1" xr:uid="{2CA6561B-C932-41E5-ABCC-53F38CF73CAE}">
          <x14:formula1>
            <xm:f>商品资料表!$C$2:$C40</xm:f>
          </x14:formula1>
          <xm:sqref>C14:C67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6F126C-12DA-43E2-9398-EDE9862C1D80}">
  <sheetPr codeName="Sheet2"/>
  <dimension ref="A1:N32"/>
  <sheetViews>
    <sheetView showGridLines="0" workbookViewId="0">
      <pane ySplit="11" topLeftCell="A12" activePane="bottomLeft" state="frozen"/>
      <selection pane="bottomLeft" activeCell="K2" sqref="K2"/>
    </sheetView>
  </sheetViews>
  <sheetFormatPr defaultRowHeight="14.25" x14ac:dyDescent="0.2"/>
  <cols>
    <col min="1" max="1" width="8.75" style="62" customWidth="1"/>
    <col min="2" max="2" width="15" style="62" customWidth="1"/>
    <col min="3" max="3" width="36.375" style="62" customWidth="1"/>
    <col min="4" max="4" width="12.875" style="62" bestFit="1" customWidth="1"/>
    <col min="5" max="5" width="10.125" style="62" customWidth="1"/>
    <col min="6" max="6" width="13" style="62" customWidth="1"/>
    <col min="7" max="7" width="11" style="61" customWidth="1"/>
    <col min="8" max="8" width="6" style="62" customWidth="1"/>
    <col min="9" max="9" width="4.875" style="62" customWidth="1"/>
    <col min="10" max="10" width="6.625" style="62" customWidth="1"/>
    <col min="11" max="11" width="14.875" style="62" customWidth="1"/>
    <col min="12" max="13" width="9" style="36"/>
    <col min="14" max="14" width="10" style="36" bestFit="1" customWidth="1"/>
    <col min="15" max="16384" width="9" style="36"/>
  </cols>
  <sheetData>
    <row r="1" spans="1:14" s="73" customFormat="1" ht="24" customHeight="1" x14ac:dyDescent="0.2">
      <c r="A1" s="71" t="s">
        <v>13</v>
      </c>
      <c r="B1" s="71" t="s">
        <v>0</v>
      </c>
      <c r="C1" s="71" t="s">
        <v>1</v>
      </c>
      <c r="D1" s="71" t="s">
        <v>2</v>
      </c>
      <c r="E1" s="71" t="s">
        <v>3</v>
      </c>
      <c r="F1" s="71" t="s">
        <v>4</v>
      </c>
      <c r="G1" s="72" t="s">
        <v>58</v>
      </c>
      <c r="H1" s="71" t="s">
        <v>5</v>
      </c>
      <c r="I1" s="71" t="s">
        <v>6</v>
      </c>
      <c r="J1" s="71" t="s">
        <v>7</v>
      </c>
      <c r="K1" s="71" t="s">
        <v>8</v>
      </c>
    </row>
    <row r="2" spans="1:14" x14ac:dyDescent="0.2">
      <c r="A2" s="62" t="s">
        <v>28</v>
      </c>
      <c r="B2" s="62" t="s">
        <v>9</v>
      </c>
      <c r="C2" s="62" t="s">
        <v>40</v>
      </c>
      <c r="D2" s="63" t="s">
        <v>92</v>
      </c>
      <c r="E2" s="61">
        <v>42621</v>
      </c>
      <c r="F2" s="62">
        <v>36</v>
      </c>
      <c r="G2" s="16">
        <f>IF(商品资料表[[#This Row],[商品编号]]="","",EDATE(商品资料表[[#This Row],[生产日期]],商品资料表[[#This Row],[保质期（月）]]))</f>
        <v>43716</v>
      </c>
      <c r="H2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>30</v>
      </c>
      <c r="I2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>16</v>
      </c>
      <c r="J2" s="14">
        <f>IF(商品资料表[[#This Row],[商品编号]]="","",商品资料表[[#This Row],[入库]]-商品资料表[[#This Row],[出库]])</f>
        <v>14</v>
      </c>
      <c r="K2" s="1" t="str">
        <f ca="1">IF(J2=0,"",IFERROR(TEXT(说明!$B$4-DATEDIF(商品资料表[[#This Row],[到期日]]-说明!$B$4,TODAY(),"d")," 还有0天到期;已过期0天;今天到期"),""))</f>
        <v xml:space="preserve"> 还有52天到期</v>
      </c>
      <c r="M2" s="64"/>
    </row>
    <row r="3" spans="1:14" x14ac:dyDescent="0.2">
      <c r="A3" s="62" t="s">
        <v>29</v>
      </c>
      <c r="B3" s="62" t="s">
        <v>59</v>
      </c>
      <c r="C3" s="62" t="s">
        <v>107</v>
      </c>
      <c r="D3" s="63" t="s">
        <v>93</v>
      </c>
      <c r="E3" s="61">
        <v>42914</v>
      </c>
      <c r="F3" s="62">
        <v>36</v>
      </c>
      <c r="G3" s="16">
        <f>IF(商品资料表[[#This Row],[商品编号]]="","",EDATE(商品资料表[[#This Row],[生产日期]],商品资料表[[#This Row],[保质期（月）]]))</f>
        <v>44010</v>
      </c>
      <c r="H3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>15</v>
      </c>
      <c r="I3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>12</v>
      </c>
      <c r="J3" s="14">
        <f>IF(商品资料表[[#This Row],[商品编号]]="","",商品资料表[[#This Row],[入库]]-商品资料表[[#This Row],[出库]])</f>
        <v>3</v>
      </c>
      <c r="K3" s="1" t="str">
        <f ca="1">IF(J3=0,"",IFERROR(TEXT(说明!$B$4-DATEDIF(商品资料表[[#This Row],[到期日]]-说明!$B$4,TODAY(),"d")," 还有0天到期;已过期0天;今天到期"),""))</f>
        <v xml:space="preserve"> 还有346天到期</v>
      </c>
      <c r="N3" s="65"/>
    </row>
    <row r="4" spans="1:14" x14ac:dyDescent="0.2">
      <c r="A4" s="62" t="s">
        <v>30</v>
      </c>
      <c r="B4" s="62" t="s">
        <v>53</v>
      </c>
      <c r="C4" s="62" t="s">
        <v>42</v>
      </c>
      <c r="D4" s="63" t="s">
        <v>94</v>
      </c>
      <c r="E4" s="61">
        <v>43141</v>
      </c>
      <c r="F4" s="62">
        <v>36</v>
      </c>
      <c r="G4" s="16">
        <f>IF(商品资料表[[#This Row],[商品编号]]="","",EDATE(商品资料表[[#This Row],[生产日期]],商品资料表[[#This Row],[保质期（月）]]))</f>
        <v>44237</v>
      </c>
      <c r="H4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>0</v>
      </c>
      <c r="I4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>0</v>
      </c>
      <c r="J4" s="14">
        <f>IF(商品资料表[[#This Row],[商品编号]]="","",商品资料表[[#This Row],[入库]]-商品资料表[[#This Row],[出库]])</f>
        <v>0</v>
      </c>
      <c r="K4" s="1" t="str">
        <f ca="1">IF(J4=0,"",IFERROR(TEXT(说明!$B$4-DATEDIF(商品资料表[[#This Row],[到期日]]-说明!$B$4,TODAY(),"d")," 还有0天到期;已过期0天;今天到期"),""))</f>
        <v/>
      </c>
    </row>
    <row r="5" spans="1:14" x14ac:dyDescent="0.2">
      <c r="A5" s="62" t="s">
        <v>28</v>
      </c>
      <c r="B5" s="62" t="s">
        <v>9</v>
      </c>
      <c r="C5" s="62" t="s">
        <v>40</v>
      </c>
      <c r="D5" s="63" t="s">
        <v>92</v>
      </c>
      <c r="E5" s="61">
        <v>43338</v>
      </c>
      <c r="F5" s="62">
        <v>36</v>
      </c>
      <c r="G5" s="16">
        <f>IF(商品资料表[[#This Row],[商品编号]]="","",EDATE(商品资料表[[#This Row],[生产日期]],商品资料表[[#This Row],[保质期（月）]]))</f>
        <v>44434</v>
      </c>
      <c r="H5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>12</v>
      </c>
      <c r="I5" s="14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>0</v>
      </c>
      <c r="J5" s="14">
        <f>IF(商品资料表[[#This Row],[商品编号]]="","",商品资料表[[#This Row],[入库]]-商品资料表[[#This Row],[出库]])</f>
        <v>12</v>
      </c>
      <c r="K5" s="1" t="str">
        <f ca="1">IF(J5=0,"",IFERROR(TEXT(说明!$B$4-DATEDIF(商品资料表[[#This Row],[到期日]]-说明!$B$4,TODAY(),"d")," 还有0天到期;已过期0天;今天到期"),""))</f>
        <v/>
      </c>
    </row>
    <row r="6" spans="1:14" x14ac:dyDescent="0.2">
      <c r="D6" s="63"/>
      <c r="E6" s="61"/>
      <c r="G6" s="16" t="str">
        <f>IF(商品资料表[[#This Row],[商品编号]]="","",EDATE(商品资料表[[#This Row],[生产日期]],商品资料表[[#This Row],[保质期（月）]]))</f>
        <v/>
      </c>
      <c r="H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6" s="15" t="str">
        <f>IF(商品资料表[[#This Row],[商品编号]]="","",商品资料表[[#This Row],[入库]]-商品资料表[[#This Row],[出库]])</f>
        <v/>
      </c>
      <c r="K6" s="70" t="str">
        <f ca="1">IF(J6=0,"",IFERROR(TEXT(说明!$B$4-DATEDIF(商品资料表[[#This Row],[到期日]]-说明!$B$4,TODAY(),"d")," 还有0天到期;已过期0天;今天到期"),""))</f>
        <v/>
      </c>
    </row>
    <row r="7" spans="1:14" x14ac:dyDescent="0.2">
      <c r="D7" s="63"/>
      <c r="E7" s="61"/>
      <c r="G7" s="16" t="str">
        <f>IF(商品资料表[[#This Row],[商品编号]]="","",EDATE(商品资料表[[#This Row],[生产日期]],商品资料表[[#This Row],[保质期（月）]]))</f>
        <v/>
      </c>
      <c r="H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7" s="15" t="str">
        <f>IF(商品资料表[[#This Row],[商品编号]]="","",商品资料表[[#This Row],[入库]]-商品资料表[[#This Row],[出库]])</f>
        <v/>
      </c>
      <c r="K7" s="70" t="str">
        <f ca="1">IF(J7=0,"",IFERROR(TEXT(说明!$B$4-DATEDIF(商品资料表[[#This Row],[到期日]]-说明!$B$4,TODAY(),"d")," 还有0天到期;已过期0天;今天到期"),""))</f>
        <v/>
      </c>
    </row>
    <row r="8" spans="1:14" x14ac:dyDescent="0.2">
      <c r="D8" s="63"/>
      <c r="E8" s="61"/>
      <c r="G8" s="16" t="str">
        <f>IF(商品资料表[[#This Row],[商品编号]]="","",EDATE(商品资料表[[#This Row],[生产日期]],商品资料表[[#This Row],[保质期（月）]]))</f>
        <v/>
      </c>
      <c r="H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8" s="15" t="str">
        <f>IF(商品资料表[[#This Row],[商品编号]]="","",商品资料表[[#This Row],[入库]]-商品资料表[[#This Row],[出库]])</f>
        <v/>
      </c>
      <c r="K8" s="70" t="str">
        <f ca="1">IF(J8=0,"",IFERROR(TEXT(说明!$B$4-DATEDIF(商品资料表[[#This Row],[到期日]]-说明!$B$4,TODAY(),"d")," 还有0天到期;已过期0天;今天到期"),""))</f>
        <v/>
      </c>
    </row>
    <row r="9" spans="1:14" x14ac:dyDescent="0.2">
      <c r="D9" s="63"/>
      <c r="E9" s="61"/>
      <c r="G9" s="16" t="str">
        <f>IF(商品资料表[[#This Row],[商品编号]]="","",EDATE(商品资料表[[#This Row],[生产日期]],商品资料表[[#This Row],[保质期（月）]]))</f>
        <v/>
      </c>
      <c r="H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9" s="15" t="str">
        <f>IF(商品资料表[[#This Row],[商品编号]]="","",商品资料表[[#This Row],[入库]]-商品资料表[[#This Row],[出库]])</f>
        <v/>
      </c>
      <c r="K9" s="70" t="str">
        <f ca="1">IF(J9=0,"",IFERROR(TEXT(说明!$B$4-DATEDIF(商品资料表[[#This Row],[到期日]]-说明!$B$4,TODAY(),"d")," 还有0天到期;已过期0天;今天到期"),""))</f>
        <v/>
      </c>
    </row>
    <row r="10" spans="1:14" x14ac:dyDescent="0.2">
      <c r="D10" s="63"/>
      <c r="E10" s="61"/>
      <c r="G10" s="16" t="str">
        <f>IF(商品资料表[[#This Row],[商品编号]]="","",EDATE(商品资料表[[#This Row],[生产日期]],商品资料表[[#This Row],[保质期（月）]]))</f>
        <v/>
      </c>
      <c r="H1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0" s="15" t="str">
        <f>IF(商品资料表[[#This Row],[商品编号]]="","",商品资料表[[#This Row],[入库]]-商品资料表[[#This Row],[出库]])</f>
        <v/>
      </c>
      <c r="K10" s="70" t="str">
        <f ca="1">IF(J10=0,"",IFERROR(TEXT(说明!$B$4-DATEDIF(商品资料表[[#This Row],[到期日]]-说明!$B$4,TODAY(),"d")," 还有0天到期;已过期0天;今天到期"),""))</f>
        <v/>
      </c>
    </row>
    <row r="11" spans="1:14" x14ac:dyDescent="0.2">
      <c r="D11" s="63"/>
      <c r="E11" s="61"/>
      <c r="G11" s="16" t="str">
        <f>IF(商品资料表[[#This Row],[商品编号]]="","",EDATE(商品资料表[[#This Row],[生产日期]],商品资料表[[#This Row],[保质期（月）]]))</f>
        <v/>
      </c>
      <c r="H1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1" s="15" t="str">
        <f>IF(商品资料表[[#This Row],[商品编号]]="","",商品资料表[[#This Row],[入库]]-商品资料表[[#This Row],[出库]])</f>
        <v/>
      </c>
      <c r="K11" s="70" t="str">
        <f ca="1">IF(J11=0,"",IFERROR(TEXT(说明!$B$4-DATEDIF(商品资料表[[#This Row],[到期日]]-说明!$B$4,TODAY(),"d")," 还有0天到期;已过期0天;今天到期"),""))</f>
        <v/>
      </c>
    </row>
    <row r="12" spans="1:14" x14ac:dyDescent="0.2">
      <c r="D12" s="63"/>
      <c r="E12" s="61"/>
      <c r="G12" s="16" t="str">
        <f>IF(商品资料表[[#This Row],[商品编号]]="","",EDATE(商品资料表[[#This Row],[生产日期]],商品资料表[[#This Row],[保质期（月）]]))</f>
        <v/>
      </c>
      <c r="H1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2" s="15" t="str">
        <f>IF(商品资料表[[#This Row],[商品编号]]="","",商品资料表[[#This Row],[入库]]-商品资料表[[#This Row],[出库]])</f>
        <v/>
      </c>
      <c r="K12" s="70" t="str">
        <f ca="1">IF(J12=0,"",IFERROR(TEXT(说明!$B$4-DATEDIF(商品资料表[[#This Row],[到期日]]-说明!$B$4,TODAY(),"d")," 还有0天到期;已过期0天;今天到期"),""))</f>
        <v/>
      </c>
    </row>
    <row r="13" spans="1:14" x14ac:dyDescent="0.2">
      <c r="D13" s="63"/>
      <c r="E13" s="61"/>
      <c r="G13" s="16" t="str">
        <f>IF(商品资料表[[#This Row],[商品编号]]="","",EDATE(商品资料表[[#This Row],[生产日期]],商品资料表[[#This Row],[保质期（月）]]))</f>
        <v/>
      </c>
      <c r="H13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3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3" s="15" t="str">
        <f>IF(商品资料表[[#This Row],[商品编号]]="","",商品资料表[[#This Row],[入库]]-商品资料表[[#This Row],[出库]])</f>
        <v/>
      </c>
      <c r="K13" s="70" t="str">
        <f ca="1">IF(J13=0,"",IFERROR(TEXT(说明!$B$4-DATEDIF(商品资料表[[#This Row],[到期日]]-说明!$B$4,TODAY(),"d")," 还有0天到期;已过期0天;今天到期"),""))</f>
        <v/>
      </c>
    </row>
    <row r="14" spans="1:14" x14ac:dyDescent="0.2">
      <c r="D14" s="63"/>
      <c r="E14" s="61"/>
      <c r="G14" s="16" t="str">
        <f>IF(商品资料表[[#This Row],[商品编号]]="","",EDATE(商品资料表[[#This Row],[生产日期]],商品资料表[[#This Row],[保质期（月）]]))</f>
        <v/>
      </c>
      <c r="H14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4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4" s="15" t="str">
        <f>IF(商品资料表[[#This Row],[商品编号]]="","",商品资料表[[#This Row],[入库]]-商品资料表[[#This Row],[出库]])</f>
        <v/>
      </c>
      <c r="K14" s="70" t="str">
        <f ca="1">IF(J14=0,"",IFERROR(TEXT(说明!$B$4-DATEDIF(商品资料表[[#This Row],[到期日]]-说明!$B$4,TODAY(),"d")," 还有0天到期;已过期0天;今天到期"),""))</f>
        <v/>
      </c>
    </row>
    <row r="15" spans="1:14" x14ac:dyDescent="0.2">
      <c r="D15" s="63"/>
      <c r="E15" s="61"/>
      <c r="G15" s="16" t="str">
        <f>IF(商品资料表[[#This Row],[商品编号]]="","",EDATE(商品资料表[[#This Row],[生产日期]],商品资料表[[#This Row],[保质期（月）]]))</f>
        <v/>
      </c>
      <c r="H15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5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5" s="15" t="str">
        <f>IF(商品资料表[[#This Row],[商品编号]]="","",商品资料表[[#This Row],[入库]]-商品资料表[[#This Row],[出库]])</f>
        <v/>
      </c>
      <c r="K15" s="70" t="str">
        <f ca="1">IF(J15=0,"",IFERROR(TEXT(说明!$B$4-DATEDIF(商品资料表[[#This Row],[到期日]]-说明!$B$4,TODAY(),"d")," 还有0天到期;已过期0天;今天到期"),""))</f>
        <v/>
      </c>
    </row>
    <row r="16" spans="1:14" x14ac:dyDescent="0.2">
      <c r="D16" s="63"/>
      <c r="E16" s="61"/>
      <c r="G16" s="16" t="str">
        <f>IF(商品资料表[[#This Row],[商品编号]]="","",EDATE(商品资料表[[#This Row],[生产日期]],商品资料表[[#This Row],[保质期（月）]]))</f>
        <v/>
      </c>
      <c r="H1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6" s="15" t="str">
        <f>IF(商品资料表[[#This Row],[商品编号]]="","",商品资料表[[#This Row],[入库]]-商品资料表[[#This Row],[出库]])</f>
        <v/>
      </c>
      <c r="K16" s="70" t="str">
        <f ca="1">IF(J16=0,"",IFERROR(TEXT(说明!$B$4-DATEDIF(商品资料表[[#This Row],[到期日]]-说明!$B$4,TODAY(),"d")," 还有0天到期;已过期0天;今天到期"),""))</f>
        <v/>
      </c>
    </row>
    <row r="17" spans="4:11" x14ac:dyDescent="0.2">
      <c r="D17" s="63"/>
      <c r="E17" s="61"/>
      <c r="G17" s="16" t="str">
        <f>IF(商品资料表[[#This Row],[商品编号]]="","",EDATE(商品资料表[[#This Row],[生产日期]],商品资料表[[#This Row],[保质期（月）]]))</f>
        <v/>
      </c>
      <c r="H1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7" s="15" t="str">
        <f>IF(商品资料表[[#This Row],[商品编号]]="","",商品资料表[[#This Row],[入库]]-商品资料表[[#This Row],[出库]])</f>
        <v/>
      </c>
      <c r="K17" s="70" t="str">
        <f ca="1">IF(J17=0,"",IFERROR(TEXT(说明!$B$4-DATEDIF(商品资料表[[#This Row],[到期日]]-说明!$B$4,TODAY(),"d")," 还有0天到期;已过期0天;今天到期"),""))</f>
        <v/>
      </c>
    </row>
    <row r="18" spans="4:11" x14ac:dyDescent="0.2">
      <c r="D18" s="63"/>
      <c r="E18" s="61"/>
      <c r="G18" s="16" t="str">
        <f>IF(商品资料表[[#This Row],[商品编号]]="","",EDATE(商品资料表[[#This Row],[生产日期]],商品资料表[[#This Row],[保质期（月）]]))</f>
        <v/>
      </c>
      <c r="H1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8" s="15" t="str">
        <f>IF(商品资料表[[#This Row],[商品编号]]="","",商品资料表[[#This Row],[入库]]-商品资料表[[#This Row],[出库]])</f>
        <v/>
      </c>
      <c r="K18" s="70" t="str">
        <f ca="1">IF(J18=0,"",IFERROR(TEXT(说明!$B$4-DATEDIF(商品资料表[[#This Row],[到期日]]-说明!$B$4,TODAY(),"d")," 还有0天到期;已过期0天;今天到期"),""))</f>
        <v/>
      </c>
    </row>
    <row r="19" spans="4:11" x14ac:dyDescent="0.2">
      <c r="D19" s="63"/>
      <c r="E19" s="61"/>
      <c r="G19" s="16" t="str">
        <f>IF(商品资料表[[#This Row],[商品编号]]="","",EDATE(商品资料表[[#This Row],[生产日期]],商品资料表[[#This Row],[保质期（月）]]))</f>
        <v/>
      </c>
      <c r="H1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1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19" s="15" t="str">
        <f>IF(商品资料表[[#This Row],[商品编号]]="","",商品资料表[[#This Row],[入库]]-商品资料表[[#This Row],[出库]])</f>
        <v/>
      </c>
      <c r="K19" s="70" t="str">
        <f ca="1">IF(J19=0,"",IFERROR(TEXT(说明!$B$4-DATEDIF(商品资料表[[#This Row],[到期日]]-说明!$B$4,TODAY(),"d")," 还有0天到期;已过期0天;今天到期"),""))</f>
        <v/>
      </c>
    </row>
    <row r="20" spans="4:11" x14ac:dyDescent="0.2">
      <c r="D20" s="63"/>
      <c r="E20" s="61"/>
      <c r="G20" s="16" t="str">
        <f>IF(商品资料表[[#This Row],[商品编号]]="","",EDATE(商品资料表[[#This Row],[生产日期]],商品资料表[[#This Row],[保质期（月）]]))</f>
        <v/>
      </c>
      <c r="H2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0" s="15" t="str">
        <f>IF(商品资料表[[#This Row],[商品编号]]="","",商品资料表[[#This Row],[入库]]-商品资料表[[#This Row],[出库]])</f>
        <v/>
      </c>
      <c r="K20" s="70" t="str">
        <f ca="1">IF(J20=0,"",IFERROR(TEXT(说明!$B$4-DATEDIF(商品资料表[[#This Row],[到期日]]-说明!$B$4,TODAY(),"d")," 还有0天到期;已过期0天;今天到期"),""))</f>
        <v/>
      </c>
    </row>
    <row r="21" spans="4:11" x14ac:dyDescent="0.2">
      <c r="D21" s="63"/>
      <c r="E21" s="61"/>
      <c r="G21" s="16" t="str">
        <f>IF(商品资料表[[#This Row],[商品编号]]="","",EDATE(商品资料表[[#This Row],[生产日期]],商品资料表[[#This Row],[保质期（月）]]))</f>
        <v/>
      </c>
      <c r="H2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1" s="15" t="str">
        <f>IF(商品资料表[[#This Row],[商品编号]]="","",商品资料表[[#This Row],[入库]]-商品资料表[[#This Row],[出库]])</f>
        <v/>
      </c>
      <c r="K21" s="70" t="str">
        <f ca="1">IF(J21=0,"",IFERROR(TEXT(说明!$B$4-DATEDIF(商品资料表[[#This Row],[到期日]]-说明!$B$4,TODAY(),"d")," 还有0天到期;已过期0天;今天到期"),""))</f>
        <v/>
      </c>
    </row>
    <row r="22" spans="4:11" x14ac:dyDescent="0.2">
      <c r="D22" s="63"/>
      <c r="E22" s="61"/>
      <c r="G22" s="16" t="str">
        <f>IF(商品资料表[[#This Row],[商品编号]]="","",EDATE(商品资料表[[#This Row],[生产日期]],商品资料表[[#This Row],[保质期（月）]]))</f>
        <v/>
      </c>
      <c r="H2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2" s="15" t="str">
        <f>IF(商品资料表[[#This Row],[商品编号]]="","",商品资料表[[#This Row],[入库]]-商品资料表[[#This Row],[出库]])</f>
        <v/>
      </c>
      <c r="K22" s="70" t="str">
        <f ca="1">IF(J22=0,"",IFERROR(TEXT(说明!$B$4-DATEDIF(商品资料表[[#This Row],[到期日]]-说明!$B$4,TODAY(),"d")," 还有0天到期;已过期0天;今天到期"),""))</f>
        <v/>
      </c>
    </row>
    <row r="23" spans="4:11" x14ac:dyDescent="0.2">
      <c r="D23" s="63"/>
      <c r="E23" s="61"/>
      <c r="G23" s="16" t="str">
        <f>IF(商品资料表[[#This Row],[商品编号]]="","",EDATE(商品资料表[[#This Row],[生产日期]],商品资料表[[#This Row],[保质期（月）]]))</f>
        <v/>
      </c>
      <c r="H23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3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3" s="15" t="str">
        <f>IF(商品资料表[[#This Row],[商品编号]]="","",商品资料表[[#This Row],[入库]]-商品资料表[[#This Row],[出库]])</f>
        <v/>
      </c>
      <c r="K23" s="70" t="str">
        <f ca="1">IF(J23=0,"",IFERROR(TEXT(说明!$B$4-DATEDIF(商品资料表[[#This Row],[到期日]]-说明!$B$4,TODAY(),"d")," 还有0天到期;已过期0天;今天到期"),""))</f>
        <v/>
      </c>
    </row>
    <row r="24" spans="4:11" x14ac:dyDescent="0.2">
      <c r="D24" s="63"/>
      <c r="E24" s="61"/>
      <c r="G24" s="16" t="str">
        <f>IF(商品资料表[[#This Row],[商品编号]]="","",EDATE(商品资料表[[#This Row],[生产日期]],商品资料表[[#This Row],[保质期（月）]]))</f>
        <v/>
      </c>
      <c r="H24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4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4" s="15" t="str">
        <f>IF(商品资料表[[#This Row],[商品编号]]="","",商品资料表[[#This Row],[入库]]-商品资料表[[#This Row],[出库]])</f>
        <v/>
      </c>
      <c r="K24" s="70" t="str">
        <f ca="1">IF(J24=0,"",IFERROR(TEXT(说明!$B$4-DATEDIF(商品资料表[[#This Row],[到期日]]-说明!$B$4,TODAY(),"d")," 还有0天到期;已过期0天;今天到期"),""))</f>
        <v/>
      </c>
    </row>
    <row r="25" spans="4:11" x14ac:dyDescent="0.2">
      <c r="D25" s="63"/>
      <c r="E25" s="61"/>
      <c r="G25" s="16" t="str">
        <f>IF(商品资料表[[#This Row],[商品编号]]="","",EDATE(商品资料表[[#This Row],[生产日期]],商品资料表[[#This Row],[保质期（月）]]))</f>
        <v/>
      </c>
      <c r="H25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5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5" s="15" t="str">
        <f>IF(商品资料表[[#This Row],[商品编号]]="","",商品资料表[[#This Row],[入库]]-商品资料表[[#This Row],[出库]])</f>
        <v/>
      </c>
      <c r="K25" s="70" t="str">
        <f ca="1">IF(J25=0,"",IFERROR(TEXT(说明!$B$4-DATEDIF(商品资料表[[#This Row],[到期日]]-说明!$B$4,TODAY(),"d")," 还有0天到期;已过期0天;今天到期"),""))</f>
        <v/>
      </c>
    </row>
    <row r="26" spans="4:11" x14ac:dyDescent="0.2">
      <c r="D26" s="63"/>
      <c r="E26" s="61"/>
      <c r="G26" s="16" t="str">
        <f>IF(商品资料表[[#This Row],[商品编号]]="","",EDATE(商品资料表[[#This Row],[生产日期]],商品资料表[[#This Row],[保质期（月）]]))</f>
        <v/>
      </c>
      <c r="H2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6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6" s="15" t="str">
        <f>IF(商品资料表[[#This Row],[商品编号]]="","",商品资料表[[#This Row],[入库]]-商品资料表[[#This Row],[出库]])</f>
        <v/>
      </c>
      <c r="K26" s="70" t="str">
        <f ca="1">IF(J26=0,"",IFERROR(TEXT(说明!$B$4-DATEDIF(商品资料表[[#This Row],[到期日]]-说明!$B$4,TODAY(),"d")," 还有0天到期;已过期0天;今天到期"),""))</f>
        <v/>
      </c>
    </row>
    <row r="27" spans="4:11" x14ac:dyDescent="0.2">
      <c r="D27" s="63"/>
      <c r="E27" s="61"/>
      <c r="G27" s="16" t="str">
        <f>IF(商品资料表[[#This Row],[商品编号]]="","",EDATE(商品资料表[[#This Row],[生产日期]],商品资料表[[#This Row],[保质期（月）]]))</f>
        <v/>
      </c>
      <c r="H2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7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7" s="15" t="str">
        <f>IF(商品资料表[[#This Row],[商品编号]]="","",商品资料表[[#This Row],[入库]]-商品资料表[[#This Row],[出库]])</f>
        <v/>
      </c>
      <c r="K27" s="70" t="str">
        <f ca="1">IF(J27=0,"",IFERROR(TEXT(说明!$B$4-DATEDIF(商品资料表[[#This Row],[到期日]]-说明!$B$4,TODAY(),"d")," 还有0天到期;已过期0天;今天到期"),""))</f>
        <v/>
      </c>
    </row>
    <row r="28" spans="4:11" x14ac:dyDescent="0.2">
      <c r="D28" s="63"/>
      <c r="E28" s="61"/>
      <c r="G28" s="16" t="str">
        <f>IF(商品资料表[[#This Row],[商品编号]]="","",EDATE(商品资料表[[#This Row],[生产日期]],商品资料表[[#This Row],[保质期（月）]]))</f>
        <v/>
      </c>
      <c r="H2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8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8" s="15" t="str">
        <f>IF(商品资料表[[#This Row],[商品编号]]="","",商品资料表[[#This Row],[入库]]-商品资料表[[#This Row],[出库]])</f>
        <v/>
      </c>
      <c r="K28" s="70" t="str">
        <f ca="1">IF(J28=0,"",IFERROR(TEXT(说明!$B$4-DATEDIF(商品资料表[[#This Row],[到期日]]-说明!$B$4,TODAY(),"d")," 还有0天到期;已过期0天;今天到期"),""))</f>
        <v/>
      </c>
    </row>
    <row r="29" spans="4:11" x14ac:dyDescent="0.2">
      <c r="D29" s="63"/>
      <c r="E29" s="61"/>
      <c r="G29" s="16" t="str">
        <f>IF(商品资料表[[#This Row],[商品编号]]="","",EDATE(商品资料表[[#This Row],[生产日期]],商品资料表[[#This Row],[保质期（月）]]))</f>
        <v/>
      </c>
      <c r="H2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29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29" s="15" t="str">
        <f>IF(商品资料表[[#This Row],[商品编号]]="","",商品资料表[[#This Row],[入库]]-商品资料表[[#This Row],[出库]])</f>
        <v/>
      </c>
      <c r="K29" s="70" t="str">
        <f ca="1">IF(J29=0,"",IFERROR(TEXT(说明!$B$4-DATEDIF(商品资料表[[#This Row],[到期日]]-说明!$B$4,TODAY(),"d")," 还有0天到期;已过期0天;今天到期"),""))</f>
        <v/>
      </c>
    </row>
    <row r="30" spans="4:11" x14ac:dyDescent="0.2">
      <c r="D30" s="63"/>
      <c r="E30" s="61"/>
      <c r="G30" s="16" t="str">
        <f>IF(商品资料表[[#This Row],[商品编号]]="","",EDATE(商品资料表[[#This Row],[生产日期]],商品资料表[[#This Row],[保质期（月）]]))</f>
        <v/>
      </c>
      <c r="H3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30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30" s="15" t="str">
        <f>IF(商品资料表[[#This Row],[商品编号]]="","",商品资料表[[#This Row],[入库]]-商品资料表[[#This Row],[出库]])</f>
        <v/>
      </c>
      <c r="K30" s="70" t="str">
        <f ca="1">IF(J30=0,"",IFERROR(TEXT(说明!$B$4-DATEDIF(商品资料表[[#This Row],[到期日]]-说明!$B$4,TODAY(),"d")," 还有0天到期;已过期0天;今天到期"),""))</f>
        <v/>
      </c>
    </row>
    <row r="31" spans="4:11" x14ac:dyDescent="0.2">
      <c r="D31" s="63"/>
      <c r="E31" s="61"/>
      <c r="G31" s="16" t="str">
        <f>IF(商品资料表[[#This Row],[商品编号]]="","",EDATE(商品资料表[[#This Row],[生产日期]],商品资料表[[#This Row],[保质期（月）]]))</f>
        <v/>
      </c>
      <c r="H3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31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31" s="15" t="str">
        <f>IF(商品资料表[[#This Row],[商品编号]]="","",商品资料表[[#This Row],[入库]]-商品资料表[[#This Row],[出库]])</f>
        <v/>
      </c>
      <c r="K31" s="70" t="str">
        <f ca="1">IF(J31=0,"",IFERROR(TEXT(说明!$B$4-DATEDIF(商品资料表[[#This Row],[到期日]]-说明!$B$4,TODAY(),"d")," 还有0天到期;已过期0天;今天到期"),""))</f>
        <v/>
      </c>
    </row>
    <row r="32" spans="4:11" x14ac:dyDescent="0.2">
      <c r="D32" s="63"/>
      <c r="E32" s="61"/>
      <c r="G32" s="16" t="str">
        <f>IF(商品资料表[[#This Row],[商品编号]]="","",EDATE(商品资料表[[#This Row],[生产日期]],商品资料表[[#This Row],[保质期（月）]]))</f>
        <v/>
      </c>
      <c r="H3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Row],[生产日期]],商品出入库表[出入库分类],商品资料表[[#Headers],[入库]]))</f>
        <v/>
      </c>
      <c r="I32" s="15" t="str">
        <f>IF(商品资料表[[#This Row],[商品编号]]="","",SUMIFS(商品出入库表[数量],商品出入库表[商品编号],商品资料表[[#This Row],[商品编号]],商品出入库表[生产日期],商品资料表[[#This Row],[生产日期]],商品出入库表[出入库分类],商品资料表[[#Headers],[出库]]))</f>
        <v/>
      </c>
      <c r="J32" s="15" t="str">
        <f>IF(商品资料表[[#This Row],[商品编号]]="","",商品资料表[[#This Row],[入库]]-商品资料表[[#This Row],[出库]])</f>
        <v/>
      </c>
      <c r="K32" s="70" t="str">
        <f ca="1">IF(J32=0,"",IFERROR(TEXT(说明!$B$4-DATEDIF(商品资料表[[#This Row],[到期日]]-说明!$B$4,TODAY(),"d")," 还有0天到期;已过期0天;今天到期"),""))</f>
        <v/>
      </c>
    </row>
  </sheetData>
  <sheetProtection sort="0" autoFilter="0" pivotTables="0"/>
  <phoneticPr fontId="1" type="noConversion"/>
  <conditionalFormatting sqref="K2:K32">
    <cfRule type="expression" dxfId="1" priority="1">
      <formula>MID(K2,4,FIND("天",K2)-4)*1&gt;180</formula>
    </cfRule>
    <cfRule type="expression" dxfId="0" priority="2">
      <formula>MID(K2,4,FIND("天",K2)-4)*1&lt;180</formula>
    </cfRule>
  </conditionalFormatting>
  <dataValidations count="2">
    <dataValidation type="list" allowBlank="1" showInputMessage="1" showErrorMessage="1" sqref="A2:A32" xr:uid="{BF558428-DD8B-4A48-8E38-C786B8563F71}">
      <formula1>INDIRECT("项目类型")</formula1>
    </dataValidation>
    <dataValidation type="list" allowBlank="1" showInputMessage="1" showErrorMessage="1" sqref="C2:C32" xr:uid="{6D2303E6-696B-474C-B593-C5C5EDC1B9E2}">
      <formula1>INDIRECT($A2)</formula1>
    </dataValidation>
  </dataValidations>
  <pageMargins left="0.25" right="0.25" top="0.75" bottom="0.75" header="0.3" footer="0.3"/>
  <pageSetup paperSize="9" orientation="landscape" r:id="rId1"/>
  <drawing r:id="rId2"/>
  <legacyDrawing r:id="rId3"/>
  <tableParts count="1"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6BFEC-DEAD-4F7A-93A7-7FF65E1D3050}">
  <dimension ref="D4:N66"/>
  <sheetViews>
    <sheetView showGridLines="0" workbookViewId="0"/>
  </sheetViews>
  <sheetFormatPr defaultRowHeight="14.25" x14ac:dyDescent="0.2"/>
  <sheetData>
    <row r="4" spans="4:14" x14ac:dyDescent="0.2">
      <c r="D4" s="86" t="s">
        <v>115</v>
      </c>
      <c r="E4" s="86"/>
      <c r="F4" s="86"/>
      <c r="H4" s="86" t="s">
        <v>116</v>
      </c>
      <c r="I4" s="86"/>
      <c r="J4" s="86"/>
      <c r="L4" s="86" t="s">
        <v>117</v>
      </c>
      <c r="M4" s="86"/>
      <c r="N4" s="86"/>
    </row>
    <row r="5" spans="4:14" x14ac:dyDescent="0.2">
      <c r="D5" s="86"/>
      <c r="E5" s="86"/>
      <c r="F5" s="86"/>
      <c r="H5" s="86"/>
      <c r="I5" s="86"/>
      <c r="J5" s="86"/>
      <c r="L5" s="86"/>
      <c r="M5" s="86"/>
      <c r="N5" s="86"/>
    </row>
    <row r="6" spans="4:14" x14ac:dyDescent="0.2">
      <c r="D6" s="1" t="s">
        <v>12</v>
      </c>
      <c r="E6" s="1" t="s">
        <v>84</v>
      </c>
      <c r="F6" s="1" t="s">
        <v>15</v>
      </c>
      <c r="H6" s="1" t="s">
        <v>105</v>
      </c>
      <c r="I6" s="1" t="s">
        <v>84</v>
      </c>
      <c r="J6" s="1" t="s">
        <v>15</v>
      </c>
      <c r="L6" s="1" t="s">
        <v>106</v>
      </c>
      <c r="M6" s="1" t="s">
        <v>84</v>
      </c>
      <c r="N6" s="1" t="s">
        <v>15</v>
      </c>
    </row>
    <row r="7" spans="4:14" x14ac:dyDescent="0.2">
      <c r="D7" s="1">
        <v>1</v>
      </c>
      <c r="E7" s="1" t="s">
        <v>10</v>
      </c>
      <c r="F7" s="1">
        <v>2</v>
      </c>
      <c r="H7" s="1">
        <v>1</v>
      </c>
      <c r="I7" s="1" t="s">
        <v>10</v>
      </c>
      <c r="J7" s="1">
        <v>50</v>
      </c>
      <c r="L7" s="1">
        <v>1</v>
      </c>
      <c r="M7" s="1" t="s">
        <v>10</v>
      </c>
      <c r="N7" s="1">
        <v>150</v>
      </c>
    </row>
    <row r="8" spans="4:14" x14ac:dyDescent="0.2">
      <c r="D8" s="1">
        <v>1</v>
      </c>
      <c r="E8" s="1" t="s">
        <v>11</v>
      </c>
      <c r="F8" s="1">
        <v>1</v>
      </c>
      <c r="H8" s="1">
        <v>1</v>
      </c>
      <c r="I8" s="1" t="s">
        <v>11</v>
      </c>
      <c r="J8" s="1">
        <v>60</v>
      </c>
      <c r="L8" s="1">
        <v>1</v>
      </c>
      <c r="M8" s="1" t="s">
        <v>11</v>
      </c>
      <c r="N8" s="1">
        <v>180</v>
      </c>
    </row>
    <row r="9" spans="4:14" x14ac:dyDescent="0.2">
      <c r="D9" s="1">
        <v>2</v>
      </c>
      <c r="E9" s="1" t="s">
        <v>10</v>
      </c>
      <c r="F9" s="1">
        <v>3</v>
      </c>
      <c r="H9" s="1">
        <v>2</v>
      </c>
      <c r="I9" s="1" t="s">
        <v>10</v>
      </c>
      <c r="J9" s="1">
        <v>45</v>
      </c>
      <c r="L9" s="1">
        <v>2</v>
      </c>
      <c r="M9" s="1" t="s">
        <v>10</v>
      </c>
      <c r="N9" s="1">
        <v>168</v>
      </c>
    </row>
    <row r="10" spans="4:14" x14ac:dyDescent="0.2">
      <c r="D10" s="1">
        <v>2</v>
      </c>
      <c r="E10" s="1" t="s">
        <v>11</v>
      </c>
      <c r="F10" s="1">
        <v>2</v>
      </c>
      <c r="H10" s="1">
        <v>2</v>
      </c>
      <c r="I10" s="1" t="s">
        <v>11</v>
      </c>
      <c r="J10" s="1">
        <v>49</v>
      </c>
      <c r="L10" s="1">
        <v>2</v>
      </c>
      <c r="M10" s="1" t="s">
        <v>11</v>
      </c>
      <c r="N10" s="1">
        <v>146</v>
      </c>
    </row>
    <row r="11" spans="4:14" x14ac:dyDescent="0.2">
      <c r="D11" s="1">
        <v>3</v>
      </c>
      <c r="E11" s="1" t="s">
        <v>10</v>
      </c>
      <c r="F11" s="1">
        <v>0</v>
      </c>
      <c r="H11" s="1">
        <v>3</v>
      </c>
      <c r="I11" s="1" t="s">
        <v>10</v>
      </c>
      <c r="J11" s="1">
        <v>30</v>
      </c>
      <c r="L11" s="1">
        <v>3</v>
      </c>
      <c r="M11" s="1" t="s">
        <v>10</v>
      </c>
      <c r="N11" s="1">
        <v>170</v>
      </c>
    </row>
    <row r="12" spans="4:14" x14ac:dyDescent="0.2">
      <c r="D12" s="1">
        <v>3</v>
      </c>
      <c r="E12" s="1" t="s">
        <v>11</v>
      </c>
      <c r="F12" s="1">
        <v>4</v>
      </c>
      <c r="H12" s="1">
        <v>3</v>
      </c>
      <c r="I12" s="1" t="s">
        <v>11</v>
      </c>
      <c r="J12" s="1">
        <v>57</v>
      </c>
      <c r="L12" s="1">
        <v>3</v>
      </c>
      <c r="M12" s="1" t="s">
        <v>11</v>
      </c>
      <c r="N12" s="1">
        <v>138</v>
      </c>
    </row>
    <row r="13" spans="4:14" x14ac:dyDescent="0.2">
      <c r="D13" s="1">
        <v>4</v>
      </c>
      <c r="E13" s="1" t="s">
        <v>10</v>
      </c>
      <c r="F13" s="1">
        <v>2</v>
      </c>
      <c r="H13" s="1">
        <v>4</v>
      </c>
      <c r="I13" s="1" t="s">
        <v>10</v>
      </c>
      <c r="J13" s="1">
        <v>65</v>
      </c>
      <c r="L13" s="1">
        <v>4</v>
      </c>
      <c r="M13" s="1" t="s">
        <v>10</v>
      </c>
      <c r="N13" s="1">
        <v>200</v>
      </c>
    </row>
    <row r="14" spans="4:14" x14ac:dyDescent="0.2">
      <c r="D14" s="1">
        <v>4</v>
      </c>
      <c r="E14" s="1" t="s">
        <v>11</v>
      </c>
      <c r="F14" s="1">
        <v>5</v>
      </c>
      <c r="H14" s="1">
        <v>4</v>
      </c>
      <c r="I14" s="1" t="s">
        <v>11</v>
      </c>
      <c r="J14" s="1">
        <v>52</v>
      </c>
      <c r="L14" s="1">
        <v>4</v>
      </c>
      <c r="M14" s="1" t="s">
        <v>11</v>
      </c>
      <c r="N14" s="1">
        <v>190</v>
      </c>
    </row>
    <row r="15" spans="4:14" x14ac:dyDescent="0.2">
      <c r="D15" s="1">
        <v>5</v>
      </c>
      <c r="E15" s="1" t="s">
        <v>10</v>
      </c>
      <c r="F15" s="1">
        <v>5</v>
      </c>
      <c r="H15" s="1">
        <v>5</v>
      </c>
      <c r="I15" s="1" t="s">
        <v>10</v>
      </c>
      <c r="J15" s="1">
        <v>60</v>
      </c>
    </row>
    <row r="16" spans="4:14" x14ac:dyDescent="0.2">
      <c r="D16" s="1">
        <v>5</v>
      </c>
      <c r="E16" s="1" t="s">
        <v>11</v>
      </c>
      <c r="F16" s="1">
        <v>2</v>
      </c>
      <c r="H16" s="1">
        <v>5</v>
      </c>
      <c r="I16" s="1" t="s">
        <v>11</v>
      </c>
      <c r="J16" s="1">
        <v>38</v>
      </c>
    </row>
    <row r="17" spans="4:10" x14ac:dyDescent="0.2">
      <c r="D17" s="1">
        <v>6</v>
      </c>
      <c r="E17" s="1" t="s">
        <v>10</v>
      </c>
      <c r="F17" s="1">
        <v>1</v>
      </c>
      <c r="H17" s="1">
        <v>6</v>
      </c>
      <c r="I17" s="1" t="s">
        <v>10</v>
      </c>
      <c r="J17" s="1">
        <v>58</v>
      </c>
    </row>
    <row r="18" spans="4:10" x14ac:dyDescent="0.2">
      <c r="D18" s="1">
        <v>6</v>
      </c>
      <c r="E18" s="1" t="s">
        <v>11</v>
      </c>
      <c r="F18" s="1">
        <v>3</v>
      </c>
      <c r="H18" s="1">
        <v>6</v>
      </c>
      <c r="I18" s="1" t="s">
        <v>11</v>
      </c>
      <c r="J18" s="1">
        <v>49</v>
      </c>
    </row>
    <row r="19" spans="4:10" x14ac:dyDescent="0.2">
      <c r="D19" s="1">
        <v>7</v>
      </c>
      <c r="E19" s="1" t="s">
        <v>10</v>
      </c>
      <c r="F19" s="1">
        <v>0</v>
      </c>
      <c r="H19" s="1">
        <v>7</v>
      </c>
      <c r="I19" s="1" t="s">
        <v>10</v>
      </c>
      <c r="J19" s="1">
        <v>68</v>
      </c>
    </row>
    <row r="20" spans="4:10" x14ac:dyDescent="0.2">
      <c r="D20" s="1">
        <v>7</v>
      </c>
      <c r="E20" s="1" t="s">
        <v>11</v>
      </c>
      <c r="F20" s="1">
        <v>0</v>
      </c>
      <c r="H20" s="1">
        <v>7</v>
      </c>
      <c r="I20" s="1" t="s">
        <v>11</v>
      </c>
      <c r="J20" s="1">
        <v>55</v>
      </c>
    </row>
    <row r="21" spans="4:10" x14ac:dyDescent="0.2">
      <c r="D21" s="1">
        <v>8</v>
      </c>
      <c r="E21" s="1" t="s">
        <v>10</v>
      </c>
      <c r="F21" s="1">
        <v>5</v>
      </c>
      <c r="H21" s="1">
        <v>8</v>
      </c>
      <c r="I21" s="1" t="s">
        <v>10</v>
      </c>
      <c r="J21" s="1">
        <v>67</v>
      </c>
    </row>
    <row r="22" spans="4:10" x14ac:dyDescent="0.2">
      <c r="D22" s="1">
        <v>8</v>
      </c>
      <c r="E22" s="1" t="s">
        <v>11</v>
      </c>
      <c r="F22" s="1">
        <v>0</v>
      </c>
      <c r="H22" s="1">
        <v>8</v>
      </c>
      <c r="I22" s="1" t="s">
        <v>11</v>
      </c>
      <c r="J22" s="1">
        <v>67</v>
      </c>
    </row>
    <row r="23" spans="4:10" x14ac:dyDescent="0.2">
      <c r="D23" s="1">
        <v>9</v>
      </c>
      <c r="E23" s="1" t="s">
        <v>10</v>
      </c>
      <c r="F23" s="1">
        <v>4</v>
      </c>
      <c r="H23" s="1">
        <v>9</v>
      </c>
      <c r="I23" s="1" t="s">
        <v>10</v>
      </c>
      <c r="J23" s="1">
        <v>45</v>
      </c>
    </row>
    <row r="24" spans="4:10" x14ac:dyDescent="0.2">
      <c r="D24" s="1">
        <v>9</v>
      </c>
      <c r="E24" s="1" t="s">
        <v>11</v>
      </c>
      <c r="F24" s="1">
        <v>0</v>
      </c>
      <c r="H24" s="1">
        <v>9</v>
      </c>
      <c r="I24" s="1" t="s">
        <v>11</v>
      </c>
      <c r="J24" s="1">
        <v>39</v>
      </c>
    </row>
    <row r="25" spans="4:10" x14ac:dyDescent="0.2">
      <c r="D25" s="1">
        <v>10</v>
      </c>
      <c r="E25" s="1" t="s">
        <v>10</v>
      </c>
      <c r="F25" s="1">
        <v>2</v>
      </c>
      <c r="H25" s="1">
        <v>10</v>
      </c>
      <c r="I25" s="1" t="s">
        <v>10</v>
      </c>
      <c r="J25" s="1">
        <v>48</v>
      </c>
    </row>
    <row r="26" spans="4:10" x14ac:dyDescent="0.2">
      <c r="D26" s="1">
        <v>10</v>
      </c>
      <c r="E26" s="1" t="s">
        <v>11</v>
      </c>
      <c r="F26" s="1">
        <v>0</v>
      </c>
      <c r="H26" s="1">
        <v>10</v>
      </c>
      <c r="I26" s="1" t="s">
        <v>11</v>
      </c>
      <c r="J26" s="1">
        <v>47</v>
      </c>
    </row>
    <row r="27" spans="4:10" x14ac:dyDescent="0.2">
      <c r="D27" s="1">
        <v>11</v>
      </c>
      <c r="E27" s="1" t="s">
        <v>10</v>
      </c>
      <c r="F27" s="1">
        <v>3</v>
      </c>
      <c r="H27" s="1">
        <v>11</v>
      </c>
      <c r="I27" s="1" t="s">
        <v>10</v>
      </c>
      <c r="J27" s="1">
        <v>47</v>
      </c>
    </row>
    <row r="28" spans="4:10" x14ac:dyDescent="0.2">
      <c r="D28" s="1">
        <v>11</v>
      </c>
      <c r="E28" s="1" t="s">
        <v>11</v>
      </c>
      <c r="F28" s="1">
        <v>0</v>
      </c>
      <c r="H28" s="1">
        <v>11</v>
      </c>
      <c r="I28" s="1" t="s">
        <v>11</v>
      </c>
      <c r="J28" s="1">
        <v>59</v>
      </c>
    </row>
    <row r="29" spans="4:10" x14ac:dyDescent="0.2">
      <c r="D29" s="1">
        <v>12</v>
      </c>
      <c r="E29" s="1" t="s">
        <v>10</v>
      </c>
      <c r="F29" s="1">
        <v>4</v>
      </c>
      <c r="H29" s="1">
        <v>12</v>
      </c>
      <c r="I29" s="1" t="s">
        <v>10</v>
      </c>
      <c r="J29" s="1">
        <v>51</v>
      </c>
    </row>
    <row r="30" spans="4:10" x14ac:dyDescent="0.2">
      <c r="D30" s="1">
        <v>12</v>
      </c>
      <c r="E30" s="1" t="s">
        <v>11</v>
      </c>
      <c r="F30" s="1">
        <v>5</v>
      </c>
      <c r="H30" s="1">
        <v>12</v>
      </c>
      <c r="I30" s="1" t="s">
        <v>11</v>
      </c>
      <c r="J30" s="1">
        <v>51</v>
      </c>
    </row>
    <row r="31" spans="4:10" x14ac:dyDescent="0.2">
      <c r="D31" s="1">
        <v>13</v>
      </c>
      <c r="E31" s="1" t="s">
        <v>10</v>
      </c>
      <c r="F31" s="1">
        <v>7</v>
      </c>
    </row>
    <row r="32" spans="4:10" x14ac:dyDescent="0.2">
      <c r="D32" s="1">
        <v>13</v>
      </c>
      <c r="E32" s="1" t="s">
        <v>11</v>
      </c>
      <c r="F32" s="1">
        <v>2</v>
      </c>
    </row>
    <row r="33" spans="4:6" x14ac:dyDescent="0.2">
      <c r="D33" s="1">
        <v>14</v>
      </c>
      <c r="E33" s="1" t="s">
        <v>10</v>
      </c>
      <c r="F33" s="1">
        <v>0</v>
      </c>
    </row>
    <row r="34" spans="4:6" x14ac:dyDescent="0.2">
      <c r="D34" s="1">
        <v>14</v>
      </c>
      <c r="E34" s="1" t="s">
        <v>11</v>
      </c>
      <c r="F34" s="1">
        <v>1</v>
      </c>
    </row>
    <row r="35" spans="4:6" x14ac:dyDescent="0.2">
      <c r="D35" s="1">
        <v>15</v>
      </c>
      <c r="E35" s="1" t="s">
        <v>10</v>
      </c>
      <c r="F35" s="1">
        <v>0</v>
      </c>
    </row>
    <row r="36" spans="4:6" x14ac:dyDescent="0.2">
      <c r="D36" s="1">
        <v>15</v>
      </c>
      <c r="E36" s="1" t="s">
        <v>11</v>
      </c>
      <c r="F36" s="1">
        <v>3</v>
      </c>
    </row>
    <row r="37" spans="4:6" x14ac:dyDescent="0.2">
      <c r="D37" s="1">
        <v>16</v>
      </c>
      <c r="E37" s="1" t="s">
        <v>10</v>
      </c>
      <c r="F37" s="1">
        <v>3</v>
      </c>
    </row>
    <row r="38" spans="4:6" x14ac:dyDescent="0.2">
      <c r="D38" s="1">
        <v>16</v>
      </c>
      <c r="E38" s="1" t="s">
        <v>11</v>
      </c>
      <c r="F38" s="1">
        <v>2</v>
      </c>
    </row>
    <row r="39" spans="4:6" x14ac:dyDescent="0.2">
      <c r="D39" s="1">
        <v>17</v>
      </c>
      <c r="E39" s="1" t="s">
        <v>10</v>
      </c>
      <c r="F39" s="1">
        <v>1</v>
      </c>
    </row>
    <row r="40" spans="4:6" x14ac:dyDescent="0.2">
      <c r="D40" s="1">
        <v>17</v>
      </c>
      <c r="E40" s="1" t="s">
        <v>11</v>
      </c>
      <c r="F40" s="1">
        <v>4</v>
      </c>
    </row>
    <row r="41" spans="4:6" x14ac:dyDescent="0.2">
      <c r="D41" s="1">
        <v>18</v>
      </c>
      <c r="E41" s="1" t="s">
        <v>10</v>
      </c>
      <c r="F41" s="1">
        <v>1</v>
      </c>
    </row>
    <row r="42" spans="4:6" x14ac:dyDescent="0.2">
      <c r="D42" s="1">
        <v>18</v>
      </c>
      <c r="E42" s="1" t="s">
        <v>11</v>
      </c>
      <c r="F42" s="1">
        <v>0</v>
      </c>
    </row>
    <row r="43" spans="4:6" x14ac:dyDescent="0.2">
      <c r="D43" s="1">
        <v>19</v>
      </c>
      <c r="E43" s="1" t="s">
        <v>10</v>
      </c>
      <c r="F43" s="1">
        <v>1</v>
      </c>
    </row>
    <row r="44" spans="4:6" x14ac:dyDescent="0.2">
      <c r="D44" s="1">
        <v>19</v>
      </c>
      <c r="E44" s="1" t="s">
        <v>11</v>
      </c>
      <c r="F44" s="1">
        <v>1</v>
      </c>
    </row>
    <row r="45" spans="4:6" x14ac:dyDescent="0.2">
      <c r="D45" s="1">
        <v>20</v>
      </c>
      <c r="E45" s="1" t="s">
        <v>10</v>
      </c>
      <c r="F45" s="1">
        <v>4</v>
      </c>
    </row>
    <row r="46" spans="4:6" x14ac:dyDescent="0.2">
      <c r="D46" s="1">
        <v>20</v>
      </c>
      <c r="E46" s="1" t="s">
        <v>11</v>
      </c>
      <c r="F46" s="1">
        <v>2</v>
      </c>
    </row>
    <row r="47" spans="4:6" x14ac:dyDescent="0.2">
      <c r="D47" s="1">
        <v>21</v>
      </c>
      <c r="E47" s="1" t="s">
        <v>10</v>
      </c>
      <c r="F47" s="1">
        <v>2</v>
      </c>
    </row>
    <row r="48" spans="4:6" x14ac:dyDescent="0.2">
      <c r="D48" s="1">
        <v>21</v>
      </c>
      <c r="E48" s="1" t="s">
        <v>11</v>
      </c>
      <c r="F48" s="1">
        <v>3</v>
      </c>
    </row>
    <row r="49" spans="4:6" x14ac:dyDescent="0.2">
      <c r="D49" s="1">
        <v>22</v>
      </c>
      <c r="E49" s="1" t="s">
        <v>10</v>
      </c>
      <c r="F49" s="1">
        <v>3</v>
      </c>
    </row>
    <row r="50" spans="4:6" x14ac:dyDescent="0.2">
      <c r="D50" s="1">
        <v>22</v>
      </c>
      <c r="E50" s="1" t="s">
        <v>11</v>
      </c>
      <c r="F50" s="1">
        <v>0</v>
      </c>
    </row>
    <row r="51" spans="4:6" x14ac:dyDescent="0.2">
      <c r="D51" s="1">
        <v>23</v>
      </c>
      <c r="E51" s="1" t="s">
        <v>10</v>
      </c>
      <c r="F51" s="1">
        <v>2</v>
      </c>
    </row>
    <row r="52" spans="4:6" x14ac:dyDescent="0.2">
      <c r="D52" s="1">
        <v>23</v>
      </c>
      <c r="E52" s="1" t="s">
        <v>11</v>
      </c>
      <c r="F52" s="1">
        <v>4</v>
      </c>
    </row>
    <row r="53" spans="4:6" x14ac:dyDescent="0.2">
      <c r="D53" s="1">
        <v>24</v>
      </c>
      <c r="E53" s="1" t="s">
        <v>10</v>
      </c>
      <c r="F53" s="1">
        <v>1</v>
      </c>
    </row>
    <row r="54" spans="4:6" x14ac:dyDescent="0.2">
      <c r="D54" s="1">
        <v>24</v>
      </c>
      <c r="E54" s="1" t="s">
        <v>11</v>
      </c>
      <c r="F54" s="1">
        <v>2</v>
      </c>
    </row>
    <row r="55" spans="4:6" x14ac:dyDescent="0.2">
      <c r="D55" s="1">
        <v>25</v>
      </c>
      <c r="E55" s="1" t="s">
        <v>10</v>
      </c>
      <c r="F55" s="1">
        <v>0</v>
      </c>
    </row>
    <row r="56" spans="4:6" x14ac:dyDescent="0.2">
      <c r="D56" s="1">
        <v>25</v>
      </c>
      <c r="E56" s="1" t="s">
        <v>11</v>
      </c>
      <c r="F56" s="1">
        <v>2</v>
      </c>
    </row>
    <row r="57" spans="4:6" x14ac:dyDescent="0.2">
      <c r="D57" s="1">
        <v>26</v>
      </c>
      <c r="E57" s="1" t="s">
        <v>10</v>
      </c>
      <c r="F57" s="1">
        <v>0</v>
      </c>
    </row>
    <row r="58" spans="4:6" x14ac:dyDescent="0.2">
      <c r="D58" s="1">
        <v>26</v>
      </c>
      <c r="E58" s="1" t="s">
        <v>11</v>
      </c>
      <c r="F58" s="1">
        <v>0</v>
      </c>
    </row>
    <row r="59" spans="4:6" x14ac:dyDescent="0.2">
      <c r="D59" s="1">
        <v>27</v>
      </c>
      <c r="E59" s="1" t="s">
        <v>10</v>
      </c>
      <c r="F59" s="1">
        <v>4</v>
      </c>
    </row>
    <row r="60" spans="4:6" x14ac:dyDescent="0.2">
      <c r="D60" s="1">
        <v>27</v>
      </c>
      <c r="E60" s="1" t="s">
        <v>11</v>
      </c>
      <c r="F60" s="1">
        <v>1</v>
      </c>
    </row>
    <row r="61" spans="4:6" x14ac:dyDescent="0.2">
      <c r="D61" s="1">
        <v>28</v>
      </c>
      <c r="E61" s="1" t="s">
        <v>10</v>
      </c>
      <c r="F61" s="1">
        <v>1</v>
      </c>
    </row>
    <row r="62" spans="4:6" x14ac:dyDescent="0.2">
      <c r="D62" s="1">
        <v>28</v>
      </c>
      <c r="E62" s="1" t="s">
        <v>11</v>
      </c>
      <c r="F62" s="1">
        <v>4</v>
      </c>
    </row>
    <row r="63" spans="4:6" x14ac:dyDescent="0.2">
      <c r="D63" s="1">
        <v>29</v>
      </c>
      <c r="E63" s="1" t="s">
        <v>10</v>
      </c>
      <c r="F63" s="1">
        <v>1</v>
      </c>
    </row>
    <row r="64" spans="4:6" x14ac:dyDescent="0.2">
      <c r="D64" s="1">
        <v>29</v>
      </c>
      <c r="E64" s="1" t="s">
        <v>11</v>
      </c>
      <c r="F64" s="1">
        <v>5</v>
      </c>
    </row>
    <row r="65" spans="4:6" x14ac:dyDescent="0.2">
      <c r="D65" s="1">
        <v>30</v>
      </c>
      <c r="E65" s="1" t="s">
        <v>10</v>
      </c>
      <c r="F65" s="1">
        <v>4</v>
      </c>
    </row>
    <row r="66" spans="4:6" x14ac:dyDescent="0.2">
      <c r="D66" s="1">
        <v>30</v>
      </c>
      <c r="E66" s="1" t="s">
        <v>11</v>
      </c>
      <c r="F66" s="1">
        <v>4</v>
      </c>
    </row>
  </sheetData>
  <mergeCells count="3">
    <mergeCell ref="D4:F5"/>
    <mergeCell ref="H4:J5"/>
    <mergeCell ref="L4:N5"/>
  </mergeCells>
  <phoneticPr fontId="1" type="noConversion"/>
  <pageMargins left="0.7" right="0.7" top="0.75" bottom="0.75" header="0.3" footer="0.3"/>
  <drawing r:id="rId1"/>
  <tableParts count="3"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D1:T33"/>
  <sheetViews>
    <sheetView showGridLines="0" workbookViewId="0">
      <selection activeCell="H24" sqref="H24"/>
    </sheetView>
  </sheetViews>
  <sheetFormatPr defaultRowHeight="14.25" x14ac:dyDescent="0.2"/>
  <cols>
    <col min="4" max="4" width="16.875" style="1" customWidth="1"/>
    <col min="5" max="5" width="11.25" style="1" customWidth="1"/>
    <col min="6" max="6" width="9.25" style="1" bestFit="1" customWidth="1"/>
    <col min="8" max="8" width="15.375" style="1" bestFit="1" customWidth="1"/>
    <col min="9" max="12" width="10.5" style="1" bestFit="1" customWidth="1"/>
    <col min="13" max="13" width="12.875" style="1" bestFit="1" customWidth="1"/>
    <col min="14" max="16" width="10.5" style="1" bestFit="1" customWidth="1"/>
    <col min="17" max="17" width="12.875" style="1" bestFit="1" customWidth="1"/>
    <col min="18" max="20" width="10.5" style="1" bestFit="1" customWidth="1"/>
  </cols>
  <sheetData>
    <row r="1" spans="4:20" s="7" customFormat="1" ht="24" customHeight="1" x14ac:dyDescent="0.2">
      <c r="D1" s="2" t="s">
        <v>61</v>
      </c>
      <c r="E1" s="2" t="s">
        <v>62</v>
      </c>
      <c r="F1" s="2" t="s">
        <v>64</v>
      </c>
      <c r="H1" s="8" t="s">
        <v>13</v>
      </c>
      <c r="I1" s="2" t="s">
        <v>28</v>
      </c>
      <c r="J1" s="2" t="s">
        <v>29</v>
      </c>
      <c r="K1" s="2" t="s">
        <v>30</v>
      </c>
      <c r="L1" s="2" t="s">
        <v>31</v>
      </c>
      <c r="M1" s="2" t="s">
        <v>32</v>
      </c>
      <c r="N1" s="2" t="s">
        <v>33</v>
      </c>
      <c r="O1" s="2" t="s">
        <v>34</v>
      </c>
      <c r="P1" s="2" t="s">
        <v>35</v>
      </c>
      <c r="Q1" s="2" t="s">
        <v>36</v>
      </c>
      <c r="R1" s="2" t="s">
        <v>37</v>
      </c>
      <c r="S1" s="2" t="s">
        <v>38</v>
      </c>
      <c r="T1" s="2" t="s">
        <v>39</v>
      </c>
    </row>
    <row r="2" spans="4:20" x14ac:dyDescent="0.2">
      <c r="D2" s="1" t="s">
        <v>62</v>
      </c>
      <c r="E2" s="1" t="s">
        <v>54</v>
      </c>
      <c r="F2" s="1" t="s">
        <v>56</v>
      </c>
      <c r="H2" s="4" t="s">
        <v>16</v>
      </c>
      <c r="I2" s="1" t="s">
        <v>10</v>
      </c>
      <c r="J2" s="1" t="s">
        <v>11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48</v>
      </c>
      <c r="Q2" s="1" t="s">
        <v>49</v>
      </c>
      <c r="R2" s="1" t="s">
        <v>50</v>
      </c>
      <c r="S2" s="1" t="s">
        <v>51</v>
      </c>
      <c r="T2" s="1" t="s">
        <v>52</v>
      </c>
    </row>
    <row r="3" spans="4:20" x14ac:dyDescent="0.2">
      <c r="D3" s="1" t="s">
        <v>64</v>
      </c>
      <c r="E3" s="1" t="s">
        <v>65</v>
      </c>
      <c r="F3" s="1" t="s">
        <v>66</v>
      </c>
      <c r="H3" s="5" t="s">
        <v>17</v>
      </c>
    </row>
    <row r="4" spans="4:20" x14ac:dyDescent="0.2">
      <c r="E4" s="1" t="s">
        <v>68</v>
      </c>
      <c r="F4" s="1" t="s">
        <v>57</v>
      </c>
      <c r="H4" s="4" t="s">
        <v>18</v>
      </c>
    </row>
    <row r="5" spans="4:20" x14ac:dyDescent="0.2">
      <c r="F5" s="1" t="s">
        <v>67</v>
      </c>
      <c r="H5" s="5" t="s">
        <v>19</v>
      </c>
    </row>
    <row r="6" spans="4:20" x14ac:dyDescent="0.2">
      <c r="H6" s="4" t="s">
        <v>20</v>
      </c>
    </row>
    <row r="7" spans="4:20" x14ac:dyDescent="0.2">
      <c r="H7" s="5" t="s">
        <v>21</v>
      </c>
    </row>
    <row r="8" spans="4:20" x14ac:dyDescent="0.2">
      <c r="H8" s="4" t="s">
        <v>22</v>
      </c>
    </row>
    <row r="9" spans="4:20" x14ac:dyDescent="0.2">
      <c r="H9" s="5" t="s">
        <v>23</v>
      </c>
    </row>
    <row r="10" spans="4:20" x14ac:dyDescent="0.2">
      <c r="H10" s="4" t="s">
        <v>24</v>
      </c>
    </row>
    <row r="11" spans="4:20" x14ac:dyDescent="0.2">
      <c r="H11" s="5" t="s">
        <v>25</v>
      </c>
    </row>
    <row r="12" spans="4:20" x14ac:dyDescent="0.2">
      <c r="H12" s="4" t="s">
        <v>26</v>
      </c>
      <c r="P12"/>
      <c r="Q12"/>
      <c r="R12"/>
      <c r="S12"/>
      <c r="T12"/>
    </row>
    <row r="13" spans="4:20" x14ac:dyDescent="0.2">
      <c r="H13" s="6" t="s">
        <v>27</v>
      </c>
      <c r="P13"/>
      <c r="Q13"/>
      <c r="R13"/>
      <c r="S13"/>
      <c r="T13"/>
    </row>
    <row r="14" spans="4:20" x14ac:dyDescent="0.2">
      <c r="P14"/>
      <c r="Q14"/>
      <c r="R14"/>
      <c r="S14"/>
      <c r="T14"/>
    </row>
    <row r="15" spans="4:20" x14ac:dyDescent="0.2">
      <c r="D15" t="s">
        <v>97</v>
      </c>
      <c r="E15" t="s">
        <v>98</v>
      </c>
      <c r="G15" s="1"/>
      <c r="N15"/>
      <c r="O15"/>
      <c r="P15"/>
      <c r="Q15"/>
      <c r="R15"/>
      <c r="S15"/>
      <c r="T15"/>
    </row>
    <row r="16" spans="4:20" x14ac:dyDescent="0.2">
      <c r="D16">
        <v>100</v>
      </c>
      <c r="E16">
        <v>3.09</v>
      </c>
      <c r="G16" s="1"/>
      <c r="N16"/>
      <c r="O16"/>
      <c r="P16"/>
      <c r="Q16"/>
      <c r="R16"/>
      <c r="S16"/>
      <c r="T16"/>
    </row>
    <row r="17" spans="4:20" x14ac:dyDescent="0.2">
      <c r="D17">
        <v>99.99</v>
      </c>
      <c r="E17">
        <v>3.08</v>
      </c>
      <c r="G17" s="1"/>
      <c r="N17"/>
      <c r="O17"/>
      <c r="P17"/>
      <c r="Q17"/>
      <c r="R17"/>
      <c r="S17"/>
      <c r="T17"/>
    </row>
    <row r="18" spans="4:20" x14ac:dyDescent="0.2">
      <c r="D18">
        <v>99.87</v>
      </c>
      <c r="E18">
        <v>3</v>
      </c>
      <c r="G18" s="1"/>
      <c r="N18"/>
      <c r="O18"/>
      <c r="P18"/>
      <c r="Q18"/>
      <c r="R18"/>
      <c r="S18"/>
      <c r="T18"/>
    </row>
    <row r="19" spans="4:20" x14ac:dyDescent="0.2">
      <c r="D19">
        <v>99.2</v>
      </c>
      <c r="E19">
        <v>2.4</v>
      </c>
      <c r="G19" s="1"/>
      <c r="N19"/>
      <c r="O19"/>
      <c r="P19"/>
      <c r="Q19"/>
      <c r="R19"/>
      <c r="S19"/>
      <c r="T19"/>
    </row>
    <row r="20" spans="4:20" x14ac:dyDescent="0.2">
      <c r="D20">
        <v>99</v>
      </c>
      <c r="E20">
        <v>2.33</v>
      </c>
      <c r="G20" s="1"/>
      <c r="N20"/>
      <c r="O20"/>
      <c r="P20"/>
      <c r="Q20"/>
      <c r="R20"/>
      <c r="S20"/>
      <c r="T20"/>
    </row>
    <row r="21" spans="4:20" x14ac:dyDescent="0.2">
      <c r="D21">
        <v>98</v>
      </c>
      <c r="E21">
        <v>2.0499999999999998</v>
      </c>
      <c r="G21" s="1"/>
      <c r="N21"/>
      <c r="O21"/>
      <c r="P21"/>
      <c r="Q21"/>
      <c r="R21"/>
      <c r="S21"/>
      <c r="T21"/>
    </row>
    <row r="22" spans="4:20" x14ac:dyDescent="0.2">
      <c r="D22">
        <v>97.7</v>
      </c>
      <c r="E22">
        <v>2</v>
      </c>
      <c r="G22" s="1"/>
      <c r="N22"/>
      <c r="O22"/>
      <c r="P22"/>
      <c r="Q22"/>
      <c r="R22"/>
      <c r="S22"/>
      <c r="T22"/>
    </row>
    <row r="23" spans="4:20" x14ac:dyDescent="0.2">
      <c r="D23">
        <v>97</v>
      </c>
      <c r="E23">
        <v>1.88</v>
      </c>
      <c r="G23" s="1"/>
      <c r="N23"/>
      <c r="O23"/>
      <c r="P23"/>
      <c r="Q23"/>
      <c r="R23"/>
      <c r="S23"/>
      <c r="T23"/>
    </row>
    <row r="24" spans="4:20" x14ac:dyDescent="0.2">
      <c r="D24">
        <v>96</v>
      </c>
      <c r="E24">
        <v>1.75</v>
      </c>
      <c r="G24" s="1"/>
      <c r="N24"/>
      <c r="O24"/>
      <c r="P24"/>
      <c r="Q24"/>
      <c r="R24"/>
      <c r="S24"/>
      <c r="T24"/>
    </row>
    <row r="25" spans="4:20" x14ac:dyDescent="0.2">
      <c r="D25">
        <v>95</v>
      </c>
      <c r="E25">
        <v>1.65</v>
      </c>
      <c r="P25"/>
      <c r="Q25"/>
      <c r="R25"/>
      <c r="S25"/>
      <c r="T25"/>
    </row>
    <row r="26" spans="4:20" x14ac:dyDescent="0.2">
      <c r="D26">
        <v>90</v>
      </c>
      <c r="E26">
        <v>1.29</v>
      </c>
      <c r="P26"/>
      <c r="Q26"/>
      <c r="R26"/>
      <c r="S26"/>
      <c r="T26"/>
    </row>
    <row r="27" spans="4:20" x14ac:dyDescent="0.2">
      <c r="D27">
        <v>85</v>
      </c>
      <c r="E27">
        <v>1.04</v>
      </c>
      <c r="P27"/>
      <c r="Q27"/>
      <c r="R27"/>
      <c r="S27"/>
      <c r="T27"/>
    </row>
    <row r="28" spans="4:20" x14ac:dyDescent="0.2">
      <c r="D28">
        <v>84</v>
      </c>
      <c r="E28">
        <v>1</v>
      </c>
      <c r="P28"/>
      <c r="Q28"/>
      <c r="R28"/>
      <c r="S28"/>
      <c r="T28"/>
    </row>
    <row r="29" spans="4:20" x14ac:dyDescent="0.2">
      <c r="D29">
        <v>80</v>
      </c>
      <c r="E29">
        <v>0.84</v>
      </c>
      <c r="P29"/>
      <c r="Q29"/>
      <c r="R29"/>
      <c r="S29"/>
      <c r="T29"/>
    </row>
    <row r="30" spans="4:20" x14ac:dyDescent="0.2">
      <c r="D30">
        <v>75</v>
      </c>
      <c r="E30">
        <v>0.68</v>
      </c>
      <c r="P30"/>
      <c r="Q30"/>
      <c r="R30"/>
      <c r="S30"/>
      <c r="T30"/>
    </row>
    <row r="31" spans="4:20" x14ac:dyDescent="0.2">
      <c r="P31"/>
      <c r="Q31"/>
      <c r="R31"/>
      <c r="S31"/>
      <c r="T31"/>
    </row>
    <row r="32" spans="4:20" x14ac:dyDescent="0.2">
      <c r="P32"/>
      <c r="Q32"/>
      <c r="R32"/>
      <c r="S32"/>
      <c r="T32"/>
    </row>
    <row r="33" spans="16:20" x14ac:dyDescent="0.2">
      <c r="P33"/>
      <c r="Q33"/>
      <c r="R33"/>
      <c r="S33"/>
      <c r="T33"/>
    </row>
  </sheetData>
  <phoneticPr fontId="1" type="noConversion"/>
  <pageMargins left="0.7" right="0.7" top="0.75" bottom="0.75" header="0.3" footer="0.3"/>
  <drawing r:id="rId1"/>
  <legacyDrawing r:id="rId2"/>
  <tableParts count="17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  <tablePart r:id="rId14"/>
    <tablePart r:id="rId15"/>
    <tablePart r:id="rId16"/>
    <tablePart r:id="rId17"/>
    <tablePart r:id="rId18"/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首页</vt:lpstr>
      <vt:lpstr>说明</vt:lpstr>
      <vt:lpstr>库存查询</vt:lpstr>
      <vt:lpstr>库存预警</vt:lpstr>
      <vt:lpstr>商品出入库表</vt:lpstr>
      <vt:lpstr>商品资料表</vt:lpstr>
      <vt:lpstr>历史出库记录截取</vt:lpstr>
      <vt:lpstr>基础表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2019-07-18T08:32:31Z</dcterms:modified>
</cp:coreProperties>
</file>