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68" windowHeight="9300" tabRatio="959" firstSheet="1" activeTab="1"/>
  </bookViews>
  <sheets>
    <sheet name="送货单打印格式" sheetId="1" state="hidden" r:id="rId1"/>
    <sheet name="首页" sheetId="35" r:id="rId2"/>
    <sheet name="SanTem" sheetId="2" state="hidden" r:id="rId3"/>
    <sheet name="使用说明" sheetId="26" r:id="rId4"/>
    <sheet name="系统设置" sheetId="4" r:id="rId5"/>
    <sheet name="供应商总览" sheetId="5" r:id="rId6"/>
    <sheet name="供应商对账" sheetId="6" r:id="rId7"/>
    <sheet name="客户对账" sheetId="7" r:id="rId8"/>
    <sheet name="客户总览" sheetId="8" r:id="rId9"/>
    <sheet name="账户总览" sheetId="32" r:id="rId10"/>
    <sheet name="账户对账" sheetId="33" r:id="rId11"/>
    <sheet name="付款明细" sheetId="11" r:id="rId12"/>
    <sheet name="收款明细" sheetId="12" r:id="rId13"/>
    <sheet name="客户资料" sheetId="13" r:id="rId14"/>
    <sheet name="供应商资料" sheetId="14" r:id="rId15"/>
    <sheet name="产品资料" sheetId="15" r:id="rId16"/>
    <sheet name="进货录入" sheetId="16" r:id="rId17"/>
    <sheet name="销售录入" sheetId="17" r:id="rId18"/>
    <sheet name="入库单打印格式" sheetId="18" state="hidden" r:id="rId19"/>
    <sheet name="数据库" sheetId="19" r:id="rId20"/>
    <sheet name="temp" sheetId="20" state="hidden" r:id="rId21"/>
    <sheet name="单品台账" sheetId="21" r:id="rId22"/>
    <sheet name="进销存报表" sheetId="22" r:id="rId23"/>
    <sheet name="数据查询" sheetId="23" r:id="rId24"/>
    <sheet name="利润表" sheetId="36" r:id="rId25"/>
    <sheet name="员工信息" sheetId="24" r:id="rId26"/>
  </sheets>
  <externalReferences>
    <externalReference r:id="rId27"/>
  </externalReferences>
  <definedNames>
    <definedName name="__123Graph_A" hidden="1">[1]目次!$C$9:$C$108</definedName>
    <definedName name="__123Graph_Aﾃｽﾄ" localSheetId="10" hidden="1">#REF!</definedName>
    <definedName name="__123Graph_Aﾃｽﾄ" localSheetId="9" hidden="1">#REF!</definedName>
    <definedName name="__123Graph_Aﾃｽﾄ" hidden="1">#REF!</definedName>
    <definedName name="__123Graph_B" hidden="1">[1]目次!$D$9:$D$108</definedName>
    <definedName name="__123Graph_Bﾃｽﾄ" localSheetId="10" hidden="1">#REF!</definedName>
    <definedName name="__123Graph_Bﾃｽﾄ" localSheetId="9" hidden="1">#REF!</definedName>
    <definedName name="__123Graph_Bﾃｽﾄ" hidden="1">#REF!</definedName>
    <definedName name="__123Graph_C" hidden="1">[1]目次!$E$9:$E$108</definedName>
    <definedName name="__123Graph_Cﾃｽﾄ" localSheetId="10" hidden="1">#REF!</definedName>
    <definedName name="__123Graph_Cﾃｽﾄ" localSheetId="9" hidden="1">#REF!</definedName>
    <definedName name="__123Graph_Cﾃｽﾄ" hidden="1">#REF!</definedName>
    <definedName name="__123Graph_D" hidden="1">[1]目次!$F$9:$F$108</definedName>
    <definedName name="__123Graph_Dﾃｽﾄ" localSheetId="10" hidden="1">#REF!</definedName>
    <definedName name="__123Graph_Dﾃｽﾄ" localSheetId="9" hidden="1">#REF!</definedName>
    <definedName name="__123Graph_Dﾃｽﾄ" hidden="1">#REF!</definedName>
    <definedName name="__123Graph_E" hidden="1">[1]目次!$J$9:$J$108</definedName>
    <definedName name="__123Graph_Eﾃｽﾄ" localSheetId="10" hidden="1">#REF!</definedName>
    <definedName name="__123Graph_Eﾃｽﾄ" localSheetId="9" hidden="1">#REF!</definedName>
    <definedName name="__123Graph_Eﾃｽﾄ" hidden="1">#REF!</definedName>
    <definedName name="__123Graph_F" hidden="1">[1]目次!$K$9:$K$108</definedName>
    <definedName name="__123Graph_Fﾃｽﾄ" localSheetId="10" hidden="1">#REF!</definedName>
    <definedName name="__123Graph_Fﾃｽﾄ" localSheetId="9" hidden="1">#REF!</definedName>
    <definedName name="__123Graph_Fﾃｽﾄ" hidden="1">#REF!</definedName>
    <definedName name="__123Graph_X" hidden="1">[1]目次!$B$9:$B$108</definedName>
    <definedName name="__123Graph_Xﾃｽﾄ" localSheetId="10" hidden="1">#REF!</definedName>
    <definedName name="__123Graph_Xﾃｽﾄ" localSheetId="9" hidden="1">#REF!</definedName>
    <definedName name="__123Graph_Xﾃｽﾄ" hidden="1">#REF!</definedName>
    <definedName name="_Dist_Bin" localSheetId="10" hidden="1">#REF!</definedName>
    <definedName name="_Dist_Bin" localSheetId="9" hidden="1">#REF!</definedName>
    <definedName name="_Dist_Bin" hidden="1">#REF!</definedName>
    <definedName name="_Fill" localSheetId="10" hidden="1">#REF!</definedName>
    <definedName name="_Fill" localSheetId="9" hidden="1">#REF!</definedName>
    <definedName name="_Fill" hidden="1">#REF!</definedName>
    <definedName name="_xlnm._FilterDatabase" localSheetId="11" hidden="1">付款明细!$A$1:$E$2</definedName>
    <definedName name="_xlnm._FilterDatabase" localSheetId="22" hidden="1">进销存报表!$A$1:$U$57</definedName>
    <definedName name="_xlnm._FilterDatabase" localSheetId="12" hidden="1">收款明细!$A$1:$E$3</definedName>
    <definedName name="_xlnm._FilterDatabase" localSheetId="19" hidden="1">数据库!$A$1:$S$1</definedName>
    <definedName name="_xlnm.Print_Area" localSheetId="18">入库单打印格式!$A$1:$K$58</definedName>
    <definedName name="_xlnm.Print_Area" localSheetId="0">送货单打印格式!$A$1:$K$58</definedName>
  </definedNames>
  <calcPr calcId="144525" concurrentCalc="0"/>
</workbook>
</file>

<file path=xl/comments1.xml><?xml version="1.0" encoding="utf-8"?>
<comments xmlns="http://schemas.openxmlformats.org/spreadsheetml/2006/main">
  <authors>
    <author>雨林木风</author>
  </authors>
  <commentList>
    <comment ref="C11" authorId="0">
      <text>
        <r>
          <rPr>
            <sz val="9"/>
            <rFont val="宋体"/>
            <charset val="134"/>
          </rPr>
          <t xml:space="preserve">
如无间隔符,可按Delete或BackSpace键清除!</t>
        </r>
      </text>
    </comment>
  </commentList>
</comments>
</file>

<file path=xl/sharedStrings.xml><?xml version="1.0" encoding="utf-8"?>
<sst xmlns="http://schemas.openxmlformats.org/spreadsheetml/2006/main" count="690" uniqueCount="261">
  <si>
    <t>送货单</t>
  </si>
  <si>
    <t>客户名称：</t>
  </si>
  <si>
    <t>客户电话：</t>
  </si>
  <si>
    <t>制单人员：</t>
  </si>
  <si>
    <t>客户地址：</t>
  </si>
  <si>
    <t>联 系 人：</t>
  </si>
  <si>
    <t>送货日期：</t>
  </si>
  <si>
    <t>序号</t>
  </si>
  <si>
    <t>产品名称</t>
  </si>
  <si>
    <t>规格</t>
  </si>
  <si>
    <t>单位</t>
  </si>
  <si>
    <t>数量</t>
  </si>
  <si>
    <t>单价（元）</t>
  </si>
  <si>
    <t>金额（元）</t>
  </si>
  <si>
    <t>备注</t>
  </si>
  <si>
    <r>
      <rPr>
        <sz val="8"/>
        <rFont val="Wingdings"/>
        <charset val="2"/>
      </rPr>
      <t></t>
    </r>
    <r>
      <rPr>
        <sz val="8"/>
        <rFont val="宋体"/>
        <charset val="134"/>
      </rPr>
      <t xml:space="preserve">白存根
</t>
    </r>
    <r>
      <rPr>
        <sz val="8"/>
        <rFont val="Wingdings"/>
        <charset val="2"/>
      </rPr>
      <t></t>
    </r>
    <r>
      <rPr>
        <sz val="8"/>
        <rFont val="宋体"/>
        <charset val="134"/>
      </rPr>
      <t xml:space="preserve">红客户
</t>
    </r>
    <r>
      <rPr>
        <sz val="8"/>
        <rFont val="Wingdings"/>
        <charset val="2"/>
      </rPr>
      <t></t>
    </r>
    <r>
      <rPr>
        <sz val="8"/>
        <rFont val="宋体"/>
        <charset val="134"/>
      </rPr>
      <t>黄回单</t>
    </r>
  </si>
  <si>
    <t>金额合计（大 写）：</t>
  </si>
  <si>
    <t>小写金额</t>
  </si>
  <si>
    <t>注：以上货品请核对数量，如有质量问题，请在收货后3天内通知本公司。</t>
  </si>
  <si>
    <t>送货人：                                                收货人（签名）：</t>
  </si>
  <si>
    <t xml:space="preserve">进   销   存   管   理   系   统
</t>
  </si>
  <si>
    <t>基础信息</t>
  </si>
  <si>
    <t>进销业务</t>
  </si>
  <si>
    <t>日常收支</t>
  </si>
  <si>
    <t>供应往来</t>
  </si>
  <si>
    <t>销售往来</t>
  </si>
  <si>
    <t>库存报表</t>
  </si>
  <si>
    <t>系统功能</t>
  </si>
  <si>
    <t>日期</t>
  </si>
  <si>
    <t>凭证单号</t>
  </si>
  <si>
    <t>出入类别</t>
  </si>
  <si>
    <t>收入</t>
  </si>
  <si>
    <t>发出</t>
  </si>
  <si>
    <t>结存</t>
  </si>
  <si>
    <t>单价</t>
  </si>
  <si>
    <t>金额</t>
  </si>
  <si>
    <t>成本</t>
  </si>
  <si>
    <t>均价</t>
  </si>
  <si>
    <t>1、【商品资料】【供应商信息】【客户信息】【员工信息】【账户信息】中，录入相应资料,编码列一定不能为空,不要纯数字的编码</t>
  </si>
  <si>
    <t>2、【采购入库】【采购退货】双击选择供应商,商品信息,通过按钮进行单据的保存,查询,修改,删除操作</t>
  </si>
  <si>
    <t xml:space="preserve">   【销售出库】【销售退货】双击选择客户,商品信息,通过按钮进行单据的保存,查询,修改,删除操作</t>
  </si>
  <si>
    <t>3、【日常收入】双击选择日期,其他手录</t>
  </si>
  <si>
    <t xml:space="preserve">   【日常支出】双击选择日期,其他手录</t>
  </si>
  <si>
    <t>4、【账户总览】用于生成账户收支余总表</t>
  </si>
  <si>
    <t xml:space="preserve">   【账户对账】用于生成账户收支明细报表</t>
  </si>
  <si>
    <t>5、【采购付款】双击选择日期,供应商</t>
  </si>
  <si>
    <t xml:space="preserve">   【供应总览】用于生成供应应付报表</t>
  </si>
  <si>
    <t xml:space="preserve">   【供应对账】用于生成供应商往来明细报表</t>
  </si>
  <si>
    <t>5、【销售收款】双击选择日期,供应商</t>
  </si>
  <si>
    <t xml:space="preserve">   【客户总览】用于生成客户应收报表</t>
  </si>
  <si>
    <t xml:space="preserve">   【客户对账】用于生成客户往来明细报表</t>
  </si>
  <si>
    <t>7、【库存报表】录入起止日期,用于生成一定期间的出入库汇总表，点击利润按钮，自动生成利润报表</t>
  </si>
  <si>
    <t>8、【明细检索】用于检索出入库明细记录</t>
  </si>
  <si>
    <t>9、【单品台账】用于检索单品出入库明细记录</t>
  </si>
  <si>
    <r>
      <rPr>
        <b/>
        <sz val="12"/>
        <color rgb="FFFF0000"/>
        <rFont val="宋体"/>
        <charset val="134"/>
      </rPr>
      <t>必看</t>
    </r>
    <r>
      <rPr>
        <sz val="12"/>
        <rFont val="宋体"/>
        <charset val="134"/>
      </rPr>
      <t xml:space="preserve">：此模板为宏模板，若下载不能启用宏。可下载插件启用。插件安装后，重新下载打开模板即可正常使用。
</t>
    </r>
    <r>
      <rPr>
        <sz val="12"/>
        <color rgb="FFFF0000"/>
        <rFont val="宋体"/>
        <charset val="134"/>
      </rPr>
      <t>插件下载地址:https://pan.baidu.com/s/11AUFBYgjQKKMrGHcYOoKuw</t>
    </r>
  </si>
  <si>
    <t>系统设置</t>
  </si>
  <si>
    <t>项目</t>
  </si>
  <si>
    <t>参数</t>
  </si>
  <si>
    <t>初始化密码</t>
  </si>
  <si>
    <t>888888</t>
  </si>
  <si>
    <t>送货单打印格式抬头名称</t>
  </si>
  <si>
    <t>北京市XXX科技有限公司</t>
  </si>
  <si>
    <t>公司联系地址(打印格式)</t>
  </si>
  <si>
    <t>XX区CC街道XX巷XXC号</t>
  </si>
  <si>
    <t>公司联系电话(打印格式)</t>
  </si>
  <si>
    <t>010-12388888</t>
  </si>
  <si>
    <t>入库单号样式选择    (示例)→→</t>
  </si>
  <si>
    <t>其中:入库单单号字段一(自定义,如JH)</t>
  </si>
  <si>
    <t>JH</t>
  </si>
  <si>
    <t xml:space="preserve">     入库单单号字段二(日期格式)</t>
  </si>
  <si>
    <t>YYMMDD</t>
  </si>
  <si>
    <t xml:space="preserve">     入库单号默认位数(样式)</t>
  </si>
  <si>
    <t>000</t>
  </si>
  <si>
    <t xml:space="preserve">     间隔符</t>
  </si>
  <si>
    <t>-</t>
  </si>
  <si>
    <t>销售单号样式选择    (示例)→→</t>
  </si>
  <si>
    <t>其中:销售单单号字段一(自定义,如XS)</t>
  </si>
  <si>
    <t>XS</t>
  </si>
  <si>
    <t xml:space="preserve">     销售单单号字段二(日期格式)</t>
  </si>
  <si>
    <t xml:space="preserve">     销售单号默认位数(样式)</t>
  </si>
  <si>
    <t>应 付 账 款 总 览</t>
  </si>
  <si>
    <t>2018/3/1~2018/3/31</t>
  </si>
  <si>
    <t>金额单位：元</t>
  </si>
  <si>
    <t>编号</t>
  </si>
  <si>
    <t>供货商</t>
  </si>
  <si>
    <t>上期应付账款余额</t>
  </si>
  <si>
    <t>本期应付</t>
  </si>
  <si>
    <t>本期已付</t>
  </si>
  <si>
    <t>方向</t>
  </si>
  <si>
    <t>期末余额</t>
  </si>
  <si>
    <t>GY001</t>
  </si>
  <si>
    <t>供应1</t>
  </si>
  <si>
    <t>贷</t>
  </si>
  <si>
    <t>GY002</t>
  </si>
  <si>
    <t>供应2</t>
  </si>
  <si>
    <t>GY003</t>
  </si>
  <si>
    <t>供应3</t>
  </si>
  <si>
    <t>GY004</t>
  </si>
  <si>
    <t>供应4</t>
  </si>
  <si>
    <t>合计</t>
  </si>
  <si>
    <t>应 付 明 细 账</t>
  </si>
  <si>
    <t>编码：</t>
  </si>
  <si>
    <t>供应商:</t>
  </si>
  <si>
    <t>年</t>
  </si>
  <si>
    <t>单号</t>
  </si>
  <si>
    <t>品名</t>
  </si>
  <si>
    <t>借方</t>
  </si>
  <si>
    <t>贷方</t>
  </si>
  <si>
    <t>余额</t>
  </si>
  <si>
    <t>月</t>
  </si>
  <si>
    <t>日</t>
  </si>
  <si>
    <t>上期结转</t>
  </si>
  <si>
    <t>借</t>
  </si>
  <si>
    <t>JH-180325-001</t>
  </si>
  <si>
    <t>SP-001</t>
  </si>
  <si>
    <t>鼠标</t>
  </si>
  <si>
    <t>111</t>
  </si>
  <si>
    <t>个</t>
  </si>
  <si>
    <t>SP-002</t>
  </si>
  <si>
    <t>键盘</t>
  </si>
  <si>
    <t>222</t>
  </si>
  <si>
    <t>3月</t>
  </si>
  <si>
    <t>本月合计</t>
  </si>
  <si>
    <t>本年累计</t>
  </si>
  <si>
    <t>应 收 明 细 账</t>
  </si>
  <si>
    <t>KH001</t>
  </si>
  <si>
    <t>客户:</t>
  </si>
  <si>
    <t>客户1</t>
  </si>
  <si>
    <t>XS-180325-005</t>
  </si>
  <si>
    <t>应 收 账 款 总 览</t>
  </si>
  <si>
    <t>客户名称</t>
  </si>
  <si>
    <t>上期应收余额</t>
  </si>
  <si>
    <t>本期应收</t>
  </si>
  <si>
    <t>本期已收</t>
  </si>
  <si>
    <t>KH002</t>
  </si>
  <si>
    <t>客户2</t>
  </si>
  <si>
    <t>KH003</t>
  </si>
  <si>
    <t>客户3</t>
  </si>
  <si>
    <t>KH004</t>
  </si>
  <si>
    <t>客户4</t>
  </si>
  <si>
    <t>账 户 总 览</t>
  </si>
  <si>
    <t>账户</t>
  </si>
  <si>
    <t>上期余额</t>
  </si>
  <si>
    <t>本期收入</t>
  </si>
  <si>
    <t>本期支出</t>
  </si>
  <si>
    <t>工行</t>
  </si>
  <si>
    <t>支付宝</t>
  </si>
  <si>
    <t>微信</t>
  </si>
  <si>
    <t>账 户 明 细 账</t>
  </si>
  <si>
    <t>账户：</t>
  </si>
  <si>
    <t>摘要</t>
  </si>
  <si>
    <t>支出</t>
  </si>
  <si>
    <t>供应商</t>
  </si>
  <si>
    <t>水电费</t>
  </si>
  <si>
    <t>客户</t>
  </si>
  <si>
    <t>废品收入</t>
  </si>
  <si>
    <t>客户编号</t>
  </si>
  <si>
    <t>联系地址</t>
  </si>
  <si>
    <t>联系电话</t>
  </si>
  <si>
    <t>联系人</t>
  </si>
  <si>
    <t>期初余额</t>
  </si>
  <si>
    <t>供应商编号</t>
  </si>
  <si>
    <t>供应商名称</t>
  </si>
  <si>
    <t>商品编号</t>
  </si>
  <si>
    <t>商品名称</t>
  </si>
  <si>
    <t>进价</t>
  </si>
  <si>
    <t>售价</t>
  </si>
  <si>
    <t>实时库存</t>
  </si>
  <si>
    <t>库存下限</t>
  </si>
  <si>
    <t>补货提示</t>
  </si>
  <si>
    <t>期初数量</t>
  </si>
  <si>
    <t>补货</t>
  </si>
  <si>
    <t>SP-003</t>
  </si>
  <si>
    <t>U盘</t>
  </si>
  <si>
    <t>8G</t>
  </si>
  <si>
    <t>SP-004</t>
  </si>
  <si>
    <t>移动硬盘</t>
  </si>
  <si>
    <t>联想320G</t>
  </si>
  <si>
    <t>XXX公司采购单</t>
  </si>
  <si>
    <t>当前日期</t>
  </si>
  <si>
    <t>当前单号</t>
  </si>
  <si>
    <t>供应商：</t>
  </si>
  <si>
    <t>开单日期:</t>
  </si>
  <si>
    <t>单据编号:</t>
  </si>
  <si>
    <t>默认行数</t>
  </si>
  <si>
    <t>地  址:</t>
  </si>
  <si>
    <t>电    话：</t>
  </si>
  <si>
    <t/>
  </si>
  <si>
    <t>名称</t>
  </si>
  <si>
    <t>备  注</t>
  </si>
  <si>
    <t>合     计</t>
  </si>
  <si>
    <t>(小写):</t>
  </si>
  <si>
    <t>备     注</t>
  </si>
  <si>
    <t>制单人：</t>
  </si>
  <si>
    <t>小王</t>
  </si>
  <si>
    <t>XXX公司销售单</t>
  </si>
  <si>
    <t>类别</t>
  </si>
  <si>
    <t>订货号</t>
  </si>
  <si>
    <t>地址： 珠海市吉大景山路莲山巷8号金山软件大厦
联系电话：130123456789   联系人：凌寒</t>
  </si>
  <si>
    <t>收货单位：</t>
  </si>
  <si>
    <t>入库单</t>
  </si>
  <si>
    <t>供 货 商：</t>
  </si>
  <si>
    <t>供货商电话：</t>
  </si>
  <si>
    <t>地    址：</t>
  </si>
  <si>
    <t>联  系  人：</t>
  </si>
  <si>
    <t>收货日期：</t>
  </si>
  <si>
    <t>行号</t>
  </si>
  <si>
    <t>单据类型</t>
  </si>
  <si>
    <t>单位编号</t>
  </si>
  <si>
    <t>往来单位</t>
  </si>
  <si>
    <t>地址</t>
  </si>
  <si>
    <t>电话</t>
  </si>
  <si>
    <t>明细备注</t>
  </si>
  <si>
    <t>总备注</t>
  </si>
  <si>
    <t>制单人</t>
  </si>
  <si>
    <t>入库</t>
  </si>
  <si>
    <t>出库</t>
  </si>
  <si>
    <t>XS-180403-006</t>
  </si>
  <si>
    <t>单 品 账 簿</t>
  </si>
  <si>
    <t>代码：</t>
  </si>
  <si>
    <t>名称：</t>
  </si>
  <si>
    <t>单据号</t>
  </si>
  <si>
    <t>本期入库</t>
  </si>
  <si>
    <t>本期出库</t>
  </si>
  <si>
    <t>本期结存</t>
  </si>
  <si>
    <t>期初库存</t>
  </si>
  <si>
    <t>进销存报表</t>
  </si>
  <si>
    <t>开始日期:</t>
  </si>
  <si>
    <t>结束日期:</t>
  </si>
  <si>
    <t>产品编号</t>
  </si>
  <si>
    <t>规格型号</t>
  </si>
  <si>
    <t>上期结存</t>
  </si>
  <si>
    <t>本期销售</t>
  </si>
  <si>
    <t>利润</t>
  </si>
  <si>
    <t>合计:</t>
  </si>
  <si>
    <t>查询结果→→</t>
  </si>
  <si>
    <t>合                      计</t>
  </si>
  <si>
    <t>查询条件↓↓</t>
  </si>
  <si>
    <t>经手人</t>
  </si>
  <si>
    <t>开始日期</t>
  </si>
  <si>
    <t>结束日期</t>
  </si>
  <si>
    <t>单    号</t>
  </si>
  <si>
    <t>货品编号</t>
  </si>
  <si>
    <t>货品名称</t>
  </si>
  <si>
    <t>利 润 表</t>
  </si>
  <si>
    <r>
      <rPr>
        <sz val="10"/>
        <rFont val="宋体"/>
        <charset val="134"/>
      </rPr>
      <t>公司名称：</t>
    </r>
    <r>
      <rPr>
        <sz val="10"/>
        <rFont val="Times New Roman"/>
        <charset val="134"/>
      </rPr>
      <t xml:space="preserve">                                      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日</t>
    </r>
    <r>
      <rPr>
        <sz val="10"/>
        <rFont val="Times New Roman"/>
        <charset val="134"/>
      </rPr>
      <t xml:space="preserve">                                                          </t>
    </r>
    <r>
      <rPr>
        <sz val="10"/>
        <rFont val="宋体"/>
        <charset val="134"/>
      </rPr>
      <t>单位：元</t>
    </r>
  </si>
  <si>
    <t>本月数</t>
  </si>
  <si>
    <t>本年累计数</t>
  </si>
  <si>
    <t>一、主营业务收入（当月销售收入）</t>
  </si>
  <si>
    <t>减：主营业务成本（采购）</t>
  </si>
  <si>
    <t>二、主营业务利润</t>
  </si>
  <si>
    <t>加：日常收入</t>
  </si>
  <si>
    <t>减：日常支出</t>
  </si>
  <si>
    <t>三、净利润</t>
  </si>
  <si>
    <r>
      <rPr>
        <b/>
        <sz val="10"/>
        <rFont val="宋体"/>
        <charset val="134"/>
      </rPr>
      <t>四</t>
    </r>
    <r>
      <rPr>
        <b/>
        <sz val="10"/>
        <rFont val="Times New Roman"/>
        <charset val="134"/>
      </rPr>
      <t>.</t>
    </r>
    <r>
      <rPr>
        <b/>
        <sz val="10"/>
        <rFont val="宋体"/>
        <charset val="134"/>
      </rPr>
      <t>库存资产（库存）</t>
    </r>
  </si>
  <si>
    <r>
      <rPr>
        <sz val="10"/>
        <rFont val="宋体"/>
        <charset val="134"/>
      </rPr>
      <t>单位负责人：</t>
    </r>
    <r>
      <rPr>
        <sz val="10"/>
        <rFont val="Times New Roman"/>
        <charset val="134"/>
      </rPr>
      <t xml:space="preserve">                          </t>
    </r>
    <r>
      <rPr>
        <sz val="10"/>
        <rFont val="宋体"/>
        <charset val="134"/>
      </rPr>
      <t>财务负责人：</t>
    </r>
    <r>
      <rPr>
        <sz val="10"/>
        <rFont val="Times New Roman"/>
        <charset val="134"/>
      </rPr>
      <t xml:space="preserve">                       </t>
    </r>
    <r>
      <rPr>
        <sz val="10"/>
        <rFont val="宋体"/>
        <charset val="134"/>
      </rPr>
      <t>制表人：</t>
    </r>
  </si>
  <si>
    <t>姓名</t>
  </si>
  <si>
    <t>A001</t>
  </si>
  <si>
    <t>张三</t>
  </si>
  <si>
    <t>A002</t>
  </si>
  <si>
    <t>李四</t>
  </si>
</sst>
</file>

<file path=xl/styles.xml><?xml version="1.0" encoding="utf-8"?>
<styleSheet xmlns="http://schemas.openxmlformats.org/spreadsheetml/2006/main">
  <numFmts count="13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-0&quot;只/箱&quot;"/>
    <numFmt numFmtId="177" formatCode="#,##0.00_ "/>
    <numFmt numFmtId="178" formatCode="0.00_ "/>
    <numFmt numFmtId="179" formatCode="0.0;\-0.0;_*\ "/>
    <numFmt numFmtId="180" formatCode="[Black]0000&quot;年&quot;"/>
    <numFmt numFmtId="181" formatCode="[DBNum2][$RMB]General;[Red][DBNum2][$RMB]General"/>
    <numFmt numFmtId="182" formatCode="yyyy/m/d;\-;\-;@"/>
    <numFmt numFmtId="183" formatCode="&quot;\&quot;#,##0.00;&quot;\&quot;\-#,##0.00"/>
    <numFmt numFmtId="184" formatCode="0.00_ ;[Red]\-0.00\ "/>
  </numFmts>
  <fonts count="77">
    <font>
      <sz val="12"/>
      <name val="宋体"/>
      <charset val="134"/>
    </font>
    <font>
      <sz val="11"/>
      <name val="微软雅黑"/>
      <charset val="134"/>
    </font>
    <font>
      <sz val="10"/>
      <name val="Times New Roman"/>
      <charset val="134"/>
    </font>
    <font>
      <b/>
      <sz val="10"/>
      <name val="Times New Roman"/>
      <charset val="134"/>
    </font>
    <font>
      <b/>
      <sz val="18"/>
      <name val="宋体"/>
      <charset val="134"/>
    </font>
    <font>
      <sz val="14"/>
      <name val="Times New Roman"/>
      <charset val="134"/>
    </font>
    <font>
      <sz val="10"/>
      <name val="宋体"/>
      <charset val="134"/>
    </font>
    <font>
      <b/>
      <sz val="10"/>
      <name val="宋体"/>
      <charset val="134"/>
    </font>
    <font>
      <sz val="12"/>
      <name val="Times New Roman"/>
      <charset val="134"/>
    </font>
    <font>
      <b/>
      <sz val="24"/>
      <name val="宋体"/>
      <charset val="134"/>
    </font>
    <font>
      <u/>
      <sz val="22"/>
      <color indexed="17"/>
      <name val="黑体"/>
      <charset val="134"/>
    </font>
    <font>
      <sz val="11"/>
      <color indexed="12"/>
      <name val="黑体"/>
      <charset val="134"/>
    </font>
    <font>
      <u/>
      <sz val="14"/>
      <color indexed="12"/>
      <name val="隶书"/>
      <charset val="134"/>
    </font>
    <font>
      <sz val="11"/>
      <color indexed="17"/>
      <name val="黑体"/>
      <charset val="134"/>
    </font>
    <font>
      <sz val="12"/>
      <color indexed="10"/>
      <name val="宋体"/>
      <charset val="134"/>
    </font>
    <font>
      <sz val="10"/>
      <name val="华文中宋"/>
      <charset val="134"/>
    </font>
    <font>
      <sz val="11"/>
      <color indexed="12"/>
      <name val="Arial"/>
      <charset val="134"/>
    </font>
    <font>
      <sz val="8"/>
      <name val="宋体"/>
      <charset val="134"/>
    </font>
    <font>
      <b/>
      <sz val="14"/>
      <name val="宋体"/>
      <charset val="134"/>
    </font>
    <font>
      <sz val="9"/>
      <name val="宋体"/>
      <charset val="134"/>
    </font>
    <font>
      <sz val="8"/>
      <name val="Wingdings"/>
      <charset val="2"/>
    </font>
    <font>
      <sz val="11"/>
      <name val="楷体_GB2312"/>
      <charset val="134"/>
    </font>
    <font>
      <b/>
      <sz val="24"/>
      <name val="华文新魏"/>
      <charset val="134"/>
    </font>
    <font>
      <sz val="10"/>
      <name val="微软雅黑"/>
      <charset val="134"/>
    </font>
    <font>
      <sz val="11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u/>
      <sz val="11"/>
      <name val="楷体_GB2312"/>
      <charset val="134"/>
    </font>
    <font>
      <sz val="11"/>
      <color indexed="9"/>
      <name val="楷体_GB2312"/>
      <charset val="134"/>
    </font>
    <font>
      <sz val="18"/>
      <color indexed="8"/>
      <name val="宋体"/>
      <charset val="134"/>
    </font>
    <font>
      <sz val="11"/>
      <color indexed="8"/>
      <name val="Arial"/>
      <charset val="134"/>
    </font>
    <font>
      <sz val="12"/>
      <name val="Arial"/>
      <charset val="134"/>
    </font>
    <font>
      <b/>
      <sz val="18"/>
      <color indexed="8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0"/>
      <name val="Arial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2"/>
      <name val="宋体"/>
      <charset val="134"/>
      <scheme val="minor"/>
    </font>
    <font>
      <b/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b/>
      <sz val="25"/>
      <color rgb="FF02488E"/>
      <name val="微软雅黑"/>
      <charset val="134"/>
    </font>
    <font>
      <sz val="12"/>
      <color rgb="FF02488E"/>
      <name val="微软雅黑"/>
      <charset val="134"/>
    </font>
    <font>
      <sz val="25"/>
      <color theme="0"/>
      <name val="微软雅黑"/>
      <charset val="134"/>
    </font>
    <font>
      <sz val="11"/>
      <color rgb="FFFF0000"/>
      <name val="宋体"/>
      <charset val="134"/>
      <scheme val="minor"/>
    </font>
    <font>
      <b/>
      <sz val="24"/>
      <color theme="0"/>
      <name val="微软雅黑"/>
      <charset val="134"/>
    </font>
    <font>
      <sz val="11"/>
      <color theme="0"/>
      <name val="宋体"/>
      <charset val="134"/>
      <scheme val="minor"/>
    </font>
    <font>
      <b/>
      <sz val="13"/>
      <color rgb="FF02488E"/>
      <name val="微软雅黑"/>
      <charset val="134"/>
    </font>
    <font>
      <b/>
      <sz val="11"/>
      <name val="宋体"/>
      <charset val="134"/>
      <scheme val="minor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name val="ＭＳ Ｐゴシック"/>
      <charset val="128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Tahoma"/>
      <charset val="134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MS Sans Serif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ＭＳ Ｐゴシック"/>
      <charset val="134"/>
    </font>
    <font>
      <u/>
      <sz val="12"/>
      <color indexed="12"/>
      <name val="宋体"/>
      <charset val="134"/>
    </font>
    <font>
      <sz val="12"/>
      <color rgb="FFFF0000"/>
      <name val="宋体"/>
      <charset val="134"/>
    </font>
    <font>
      <sz val="9"/>
      <name val="宋体"/>
      <charset val="134"/>
    </font>
  </fonts>
  <fills count="60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1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57"/>
      </bottom>
      <diagonal/>
    </border>
    <border>
      <left style="thin">
        <color indexed="57"/>
      </left>
      <right style="hair">
        <color indexed="57"/>
      </right>
      <top style="thin">
        <color indexed="57"/>
      </top>
      <bottom style="hair">
        <color indexed="57"/>
      </bottom>
      <diagonal/>
    </border>
    <border>
      <left style="hair">
        <color indexed="57"/>
      </left>
      <right style="hair">
        <color indexed="57"/>
      </right>
      <top style="thin">
        <color indexed="57"/>
      </top>
      <bottom style="hair">
        <color indexed="57"/>
      </bottom>
      <diagonal/>
    </border>
    <border>
      <left style="hair">
        <color indexed="57"/>
      </left>
      <right style="hair">
        <color indexed="57"/>
      </right>
      <top style="thin">
        <color indexed="57"/>
      </top>
      <bottom/>
      <diagonal/>
    </border>
    <border>
      <left style="hair">
        <color indexed="57"/>
      </left>
      <right/>
      <top style="thin">
        <color indexed="57"/>
      </top>
      <bottom style="thin">
        <color indexed="57"/>
      </bottom>
      <diagonal/>
    </border>
    <border>
      <left/>
      <right/>
      <top style="thin">
        <color indexed="57"/>
      </top>
      <bottom style="thin">
        <color indexed="57"/>
      </bottom>
      <diagonal/>
    </border>
    <border>
      <left/>
      <right style="hair">
        <color indexed="57"/>
      </right>
      <top style="thin">
        <color indexed="57"/>
      </top>
      <bottom style="thin">
        <color indexed="57"/>
      </bottom>
      <diagonal/>
    </border>
    <border>
      <left style="hair">
        <color indexed="57"/>
      </left>
      <right/>
      <top style="thin">
        <color indexed="57"/>
      </top>
      <bottom/>
      <diagonal/>
    </border>
    <border>
      <left style="thin">
        <color indexed="57"/>
      </left>
      <right style="hair">
        <color indexed="57"/>
      </right>
      <top style="hair">
        <color indexed="57"/>
      </top>
      <bottom style="thin">
        <color indexed="57"/>
      </bottom>
      <diagonal/>
    </border>
    <border>
      <left style="hair">
        <color indexed="57"/>
      </left>
      <right style="hair">
        <color indexed="57"/>
      </right>
      <top style="hair">
        <color indexed="57"/>
      </top>
      <bottom style="thin">
        <color indexed="57"/>
      </bottom>
      <diagonal/>
    </border>
    <border>
      <left style="hair">
        <color indexed="57"/>
      </left>
      <right style="hair">
        <color indexed="57"/>
      </right>
      <top/>
      <bottom style="thin">
        <color indexed="5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/>
      <right/>
      <top style="thin">
        <color indexed="57"/>
      </top>
      <bottom/>
      <diagonal/>
    </border>
    <border>
      <left/>
      <right style="hair">
        <color indexed="57"/>
      </right>
      <top style="thin">
        <color indexed="57"/>
      </top>
      <bottom/>
      <diagonal/>
    </border>
    <border>
      <left/>
      <right style="thin">
        <color indexed="57"/>
      </right>
      <top style="thin">
        <color indexed="57"/>
      </top>
      <bottom/>
      <diagonal/>
    </border>
    <border>
      <left style="hair">
        <color indexed="57"/>
      </left>
      <right style="thin">
        <color indexed="57"/>
      </right>
      <top style="hair">
        <color indexed="57"/>
      </top>
      <bottom style="thin">
        <color indexed="57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3">
    <xf numFmtId="0" fontId="0" fillId="0" borderId="0">
      <alignment vertical="center"/>
    </xf>
    <xf numFmtId="42" fontId="41" fillId="0" borderId="0" applyFont="0" applyFill="0" applyBorder="0" applyAlignment="0" applyProtection="0">
      <alignment vertical="center"/>
    </xf>
    <xf numFmtId="44" fontId="41" fillId="0" borderId="0" applyFont="0" applyFill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2" fillId="15" borderId="55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19" borderId="56" applyNumberFormat="0" applyFont="0" applyAlignment="0" applyProtection="0">
      <alignment vertical="center"/>
    </xf>
    <xf numFmtId="0" fontId="57" fillId="0" borderId="0">
      <alignment vertical="center"/>
    </xf>
    <xf numFmtId="0" fontId="54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57" applyNumberFormat="0" applyFill="0" applyAlignment="0" applyProtection="0">
      <alignment vertical="center"/>
    </xf>
    <xf numFmtId="0" fontId="63" fillId="0" borderId="57" applyNumberFormat="0" applyFill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8" fillId="0" borderId="58" applyNumberFormat="0" applyFill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64" fillId="26" borderId="59" applyNumberFormat="0" applyAlignment="0" applyProtection="0">
      <alignment vertical="center"/>
    </xf>
    <xf numFmtId="0" fontId="65" fillId="26" borderId="55" applyNumberFormat="0" applyAlignment="0" applyProtection="0">
      <alignment vertical="center"/>
    </xf>
    <xf numFmtId="0" fontId="66" fillId="0" borderId="0"/>
    <xf numFmtId="0" fontId="33" fillId="27" borderId="0" applyNumberFormat="0" applyBorder="0" applyAlignment="0" applyProtection="0">
      <alignment vertical="center"/>
    </xf>
    <xf numFmtId="0" fontId="67" fillId="28" borderId="60" applyNumberFormat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68" fillId="0" borderId="61" applyNumberFormat="0" applyFill="0" applyAlignment="0" applyProtection="0">
      <alignment vertical="center"/>
    </xf>
    <xf numFmtId="0" fontId="69" fillId="0" borderId="62" applyNumberFormat="0" applyFill="0" applyAlignment="0" applyProtection="0">
      <alignment vertical="center"/>
    </xf>
    <xf numFmtId="0" fontId="70" fillId="0" borderId="0"/>
    <xf numFmtId="0" fontId="33" fillId="31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2" fillId="33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1" fillId="36" borderId="0" applyNumberFormat="0" applyBorder="0" applyAlignment="0" applyProtection="0">
      <alignment vertical="center"/>
    </xf>
    <xf numFmtId="0" fontId="54" fillId="37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0" fillId="40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38" fontId="73" fillId="0" borderId="0" applyFont="0" applyFill="0" applyBorder="0" applyAlignment="0" applyProtection="0"/>
    <xf numFmtId="0" fontId="54" fillId="4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57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0" fillId="0" borderId="0">
      <alignment vertical="center"/>
    </xf>
    <xf numFmtId="0" fontId="0" fillId="0" borderId="0"/>
    <xf numFmtId="0" fontId="41" fillId="0" borderId="0">
      <alignment vertical="center"/>
    </xf>
    <xf numFmtId="0" fontId="66" fillId="0" borderId="0"/>
    <xf numFmtId="0" fontId="6" fillId="0" borderId="0"/>
    <xf numFmtId="0" fontId="66" fillId="0" borderId="0"/>
    <xf numFmtId="0" fontId="66" fillId="0" borderId="0"/>
    <xf numFmtId="0" fontId="0" fillId="0" borderId="0"/>
    <xf numFmtId="0" fontId="73" fillId="0" borderId="0"/>
    <xf numFmtId="0" fontId="0" fillId="0" borderId="0">
      <alignment vertical="center"/>
    </xf>
    <xf numFmtId="0" fontId="41" fillId="0" borderId="0">
      <alignment vertical="center"/>
    </xf>
    <xf numFmtId="0" fontId="66" fillId="0" borderId="0"/>
    <xf numFmtId="0" fontId="66" fillId="0" borderId="0"/>
    <xf numFmtId="0" fontId="66" fillId="0" borderId="0"/>
    <xf numFmtId="0" fontId="19" fillId="0" borderId="0">
      <alignment vertical="center"/>
    </xf>
    <xf numFmtId="0" fontId="19" fillId="0" borderId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43" fontId="0" fillId="0" borderId="0" applyFont="0" applyFill="0" applyBorder="0" applyAlignment="0" applyProtection="0">
      <alignment vertical="center"/>
    </xf>
    <xf numFmtId="0" fontId="6" fillId="0" borderId="0"/>
    <xf numFmtId="0" fontId="50" fillId="58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59" borderId="0" applyNumberFormat="0" applyBorder="0" applyAlignment="0" applyProtection="0">
      <alignment vertical="center"/>
    </xf>
  </cellStyleXfs>
  <cellXfs count="283">
    <xf numFmtId="0" fontId="0" fillId="0" borderId="0" xfId="0">
      <alignment vertical="center"/>
    </xf>
    <xf numFmtId="0" fontId="1" fillId="2" borderId="1" xfId="101" applyFont="1" applyFill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2" fillId="0" borderId="0" xfId="38" applyFont="1"/>
    <xf numFmtId="0" fontId="2" fillId="0" borderId="0" xfId="38" applyFont="1" applyAlignment="1">
      <alignment horizontal="center"/>
    </xf>
    <xf numFmtId="0" fontId="3" fillId="0" borderId="0" xfId="38" applyFont="1"/>
    <xf numFmtId="0" fontId="0" fillId="0" borderId="0" xfId="91">
      <alignment vertical="center"/>
    </xf>
    <xf numFmtId="0" fontId="4" fillId="0" borderId="0" xfId="91" applyFont="1" applyAlignment="1">
      <alignment horizontal="center" vertical="center"/>
    </xf>
    <xf numFmtId="0" fontId="5" fillId="0" borderId="0" xfId="38" applyFont="1" applyAlignment="1">
      <alignment vertical="center"/>
    </xf>
    <xf numFmtId="0" fontId="6" fillId="0" borderId="0" xfId="91" applyFont="1">
      <alignment vertical="center"/>
    </xf>
    <xf numFmtId="43" fontId="6" fillId="0" borderId="0" xfId="9" applyFont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4" borderId="4" xfId="38" applyFont="1" applyFill="1" applyBorder="1"/>
    <xf numFmtId="177" fontId="8" fillId="5" borderId="1" xfId="38" applyNumberFormat="1" applyFont="1" applyFill="1" applyBorder="1"/>
    <xf numFmtId="0" fontId="2" fillId="0" borderId="1" xfId="38" applyFont="1" applyBorder="1"/>
    <xf numFmtId="177" fontId="8" fillId="0" borderId="1" xfId="38" applyNumberFormat="1" applyFont="1" applyBorder="1"/>
    <xf numFmtId="0" fontId="2" fillId="5" borderId="1" xfId="38" applyFont="1" applyFill="1" applyBorder="1"/>
    <xf numFmtId="0" fontId="2" fillId="6" borderId="1" xfId="38" applyFont="1" applyFill="1" applyBorder="1"/>
    <xf numFmtId="177" fontId="8" fillId="6" borderId="1" xfId="38" applyNumberFormat="1" applyFont="1" applyFill="1" applyBorder="1"/>
    <xf numFmtId="0" fontId="3" fillId="4" borderId="4" xfId="38" applyFont="1" applyFill="1" applyBorder="1"/>
    <xf numFmtId="0" fontId="2" fillId="5" borderId="5" xfId="38" applyFont="1" applyFill="1" applyBorder="1"/>
    <xf numFmtId="0" fontId="8" fillId="5" borderId="5" xfId="38" applyFont="1" applyFill="1" applyBorder="1"/>
    <xf numFmtId="0" fontId="3" fillId="0" borderId="6" xfId="38" applyFont="1" applyBorder="1"/>
    <xf numFmtId="43" fontId="6" fillId="0" borderId="0" xfId="9" applyFont="1" applyAlignment="1"/>
    <xf numFmtId="0" fontId="3" fillId="0" borderId="0" xfId="38" applyFont="1" applyBorder="1"/>
    <xf numFmtId="43" fontId="3" fillId="0" borderId="0" xfId="9" applyFont="1" applyBorder="1" applyAlignment="1"/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6" fillId="7" borderId="0" xfId="0" applyFont="1" applyFill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4" fontId="6" fillId="7" borderId="1" xfId="0" applyNumberFormat="1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178" fontId="6" fillId="2" borderId="1" xfId="0" applyNumberFormat="1" applyFont="1" applyFill="1" applyBorder="1">
      <alignment vertical="center"/>
    </xf>
    <xf numFmtId="0" fontId="6" fillId="2" borderId="1" xfId="0" applyFont="1" applyFill="1" applyBorder="1">
      <alignment vertical="center"/>
    </xf>
    <xf numFmtId="43" fontId="6" fillId="2" borderId="1" xfId="9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8" xfId="0" applyBorder="1">
      <alignment vertical="center"/>
    </xf>
    <xf numFmtId="0" fontId="0" fillId="8" borderId="1" xfId="0" applyFill="1" applyBorder="1">
      <alignment vertical="center"/>
    </xf>
    <xf numFmtId="0" fontId="0" fillId="8" borderId="7" xfId="0" applyFill="1" applyBorder="1">
      <alignment vertical="center"/>
    </xf>
    <xf numFmtId="0" fontId="0" fillId="8" borderId="11" xfId="0" applyFill="1" applyBorder="1">
      <alignment vertical="center"/>
    </xf>
    <xf numFmtId="0" fontId="0" fillId="8" borderId="8" xfId="0" applyFill="1" applyBorder="1">
      <alignment vertical="center"/>
    </xf>
    <xf numFmtId="0" fontId="0" fillId="0" borderId="0" xfId="0" applyFill="1" applyBorder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8" borderId="10" xfId="0" applyFill="1" applyBorder="1">
      <alignment vertical="center"/>
    </xf>
    <xf numFmtId="0" fontId="6" fillId="0" borderId="0" xfId="0" applyFont="1" applyFill="1" applyBorder="1">
      <alignment vertical="center"/>
    </xf>
    <xf numFmtId="0" fontId="0" fillId="0" borderId="0" xfId="0" applyFont="1">
      <alignment vertical="center"/>
    </xf>
    <xf numFmtId="0" fontId="0" fillId="9" borderId="0" xfId="0" applyFont="1" applyFill="1" applyBorder="1">
      <alignment vertical="center"/>
    </xf>
    <xf numFmtId="0" fontId="10" fillId="0" borderId="0" xfId="0" applyFont="1" applyBorder="1" applyAlignment="1" applyProtection="1">
      <alignment horizontal="center" vertical="center"/>
      <protection locked="0"/>
    </xf>
    <xf numFmtId="0" fontId="11" fillId="0" borderId="12" xfId="0" applyNumberFormat="1" applyFont="1" applyBorder="1" applyAlignment="1" applyProtection="1">
      <alignment vertical="center"/>
      <protection locked="0"/>
    </xf>
    <xf numFmtId="0" fontId="11" fillId="0" borderId="12" xfId="0" applyNumberFormat="1" applyFont="1" applyBorder="1" applyAlignment="1" applyProtection="1">
      <alignment horizontal="center" vertical="center"/>
      <protection locked="0"/>
    </xf>
    <xf numFmtId="179" fontId="12" fillId="0" borderId="0" xfId="0" applyNumberFormat="1" applyFont="1" applyBorder="1" applyAlignment="1" applyProtection="1">
      <alignment horizontal="left" vertical="center"/>
      <protection locked="0"/>
    </xf>
    <xf numFmtId="43" fontId="13" fillId="0" borderId="0" xfId="0" applyNumberFormat="1" applyFont="1" applyBorder="1" applyAlignment="1" applyProtection="1">
      <alignment horizontal="center" vertical="center"/>
      <protection locked="0"/>
    </xf>
    <xf numFmtId="0" fontId="11" fillId="0" borderId="0" xfId="0" applyNumberFormat="1" applyFont="1" applyBorder="1" applyAlignment="1" applyProtection="1">
      <alignment horizontal="center" vertical="center"/>
      <protection locked="0"/>
    </xf>
    <xf numFmtId="180" fontId="13" fillId="0" borderId="13" xfId="0" applyNumberFormat="1" applyFont="1" applyBorder="1" applyAlignment="1" applyProtection="1">
      <alignment horizontal="center" vertical="center"/>
      <protection locked="0"/>
    </xf>
    <xf numFmtId="180" fontId="13" fillId="0" borderId="14" xfId="0" applyNumberFormat="1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43" fontId="13" fillId="0" borderId="16" xfId="0" applyNumberFormat="1" applyFont="1" applyBorder="1" applyAlignment="1" applyProtection="1">
      <alignment horizontal="center" vertical="center"/>
      <protection locked="0"/>
    </xf>
    <xf numFmtId="43" fontId="13" fillId="0" borderId="17" xfId="0" applyNumberFormat="1" applyFont="1" applyBorder="1" applyAlignment="1" applyProtection="1">
      <alignment horizontal="center" vertical="center"/>
      <protection locked="0"/>
    </xf>
    <xf numFmtId="43" fontId="13" fillId="0" borderId="18" xfId="0" applyNumberFormat="1" applyFont="1" applyBorder="1" applyAlignment="1" applyProtection="1">
      <alignment horizontal="center" vertical="center"/>
      <protection locked="0"/>
    </xf>
    <xf numFmtId="43" fontId="13" fillId="0" borderId="19" xfId="0" applyNumberFormat="1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 applyProtection="1">
      <alignment horizontal="center" vertical="center"/>
      <protection locked="0"/>
    </xf>
    <xf numFmtId="0" fontId="13" fillId="0" borderId="22" xfId="0" applyFont="1" applyBorder="1" applyAlignment="1" applyProtection="1">
      <alignment horizontal="center" vertical="center"/>
      <protection locked="0"/>
    </xf>
    <xf numFmtId="0" fontId="0" fillId="9" borderId="23" xfId="0" applyFont="1" applyFill="1" applyBorder="1">
      <alignment vertical="center"/>
    </xf>
    <xf numFmtId="0" fontId="14" fillId="10" borderId="23" xfId="0" applyFont="1" applyFill="1" applyBorder="1">
      <alignment vertical="center"/>
    </xf>
    <xf numFmtId="0" fontId="15" fillId="0" borderId="0" xfId="0" applyFont="1" applyBorder="1" applyAlignment="1" applyProtection="1">
      <alignment horizontal="left" vertical="center"/>
      <protection locked="0"/>
    </xf>
    <xf numFmtId="14" fontId="16" fillId="0" borderId="0" xfId="0" applyNumberFormat="1" applyFont="1" applyBorder="1" applyAlignment="1" applyProtection="1">
      <alignment horizontal="center" vertical="center"/>
      <protection locked="0"/>
    </xf>
    <xf numFmtId="14" fontId="11" fillId="0" borderId="0" xfId="0" applyNumberFormat="1" applyFont="1" applyBorder="1" applyAlignment="1" applyProtection="1">
      <alignment horizontal="center" vertical="center"/>
      <protection locked="0"/>
    </xf>
    <xf numFmtId="43" fontId="13" fillId="0" borderId="24" xfId="0" applyNumberFormat="1" applyFont="1" applyBorder="1" applyAlignment="1" applyProtection="1">
      <alignment horizontal="center" vertical="center"/>
      <protection locked="0"/>
    </xf>
    <xf numFmtId="43" fontId="13" fillId="0" borderId="25" xfId="0" applyNumberFormat="1" applyFont="1" applyBorder="1" applyAlignment="1" applyProtection="1">
      <alignment horizontal="center" vertical="center"/>
      <protection locked="0"/>
    </xf>
    <xf numFmtId="43" fontId="13" fillId="0" borderId="26" xfId="0" applyNumberFormat="1" applyFont="1" applyBorder="1" applyAlignment="1" applyProtection="1">
      <alignment horizontal="center" vertical="center"/>
      <protection locked="0"/>
    </xf>
    <xf numFmtId="0" fontId="13" fillId="0" borderId="27" xfId="0" applyFont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14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17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8" fillId="0" borderId="0" xfId="106" applyFont="1" applyAlignment="1" applyProtection="1">
      <alignment horizontal="right" vertical="center"/>
      <protection locked="0"/>
    </xf>
    <xf numFmtId="0" fontId="19" fillId="0" borderId="0" xfId="106" applyFont="1" applyAlignment="1" applyProtection="1">
      <alignment horizontal="right" vertical="center"/>
      <protection locked="0"/>
    </xf>
    <xf numFmtId="0" fontId="19" fillId="0" borderId="0" xfId="106" applyFont="1" applyAlignment="1" applyProtection="1">
      <alignment horizontal="left" vertical="center"/>
      <protection hidden="1"/>
    </xf>
    <xf numFmtId="0" fontId="19" fillId="0" borderId="0" xfId="106" applyFont="1" applyAlignment="1" applyProtection="1">
      <alignment horizontal="right" vertical="center"/>
      <protection hidden="1"/>
    </xf>
    <xf numFmtId="49" fontId="19" fillId="0" borderId="0" xfId="106" applyNumberFormat="1" applyFont="1" applyAlignment="1" applyProtection="1">
      <alignment horizontal="left" vertical="center"/>
      <protection hidden="1"/>
    </xf>
    <xf numFmtId="0" fontId="19" fillId="0" borderId="9" xfId="106" applyFont="1" applyBorder="1" applyAlignment="1" applyProtection="1">
      <alignment horizontal="left" vertical="center"/>
      <protection hidden="1"/>
    </xf>
    <xf numFmtId="0" fontId="19" fillId="0" borderId="1" xfId="105" applyFont="1" applyBorder="1" applyAlignment="1" applyProtection="1">
      <alignment horizontal="center" vertical="center" wrapText="1"/>
      <protection hidden="1"/>
    </xf>
    <xf numFmtId="49" fontId="19" fillId="0" borderId="1" xfId="105" applyNumberFormat="1" applyFont="1" applyBorder="1" applyAlignment="1" applyProtection="1">
      <alignment horizontal="center" vertical="center" wrapText="1"/>
      <protection hidden="1"/>
    </xf>
    <xf numFmtId="178" fontId="19" fillId="0" borderId="1" xfId="105" applyNumberFormat="1" applyFont="1" applyBorder="1" applyAlignment="1" applyProtection="1">
      <alignment horizontal="right" vertical="center" wrapText="1"/>
      <protection hidden="1"/>
    </xf>
    <xf numFmtId="0" fontId="19" fillId="0" borderId="7" xfId="105" applyFont="1" applyBorder="1" applyAlignment="1" applyProtection="1">
      <alignment horizontal="right" vertical="center" wrapText="1"/>
      <protection hidden="1"/>
    </xf>
    <xf numFmtId="0" fontId="19" fillId="0" borderId="8" xfId="105" applyFont="1" applyBorder="1" applyAlignment="1" applyProtection="1">
      <alignment horizontal="right" vertical="center" wrapText="1"/>
      <protection hidden="1"/>
    </xf>
    <xf numFmtId="181" fontId="19" fillId="0" borderId="8" xfId="105" applyNumberFormat="1" applyFont="1" applyBorder="1" applyAlignment="1" applyProtection="1">
      <alignment horizontal="justify" vertical="center" wrapText="1"/>
      <protection hidden="1"/>
    </xf>
    <xf numFmtId="181" fontId="19" fillId="0" borderId="10" xfId="105" applyNumberFormat="1" applyFont="1" applyBorder="1" applyAlignment="1" applyProtection="1">
      <alignment horizontal="justify" vertical="center" wrapText="1"/>
      <protection hidden="1"/>
    </xf>
    <xf numFmtId="0" fontId="19" fillId="0" borderId="7" xfId="105" applyFont="1" applyBorder="1" applyAlignment="1" applyProtection="1">
      <alignment horizontal="center" vertical="center" wrapText="1"/>
      <protection hidden="1"/>
    </xf>
    <xf numFmtId="0" fontId="19" fillId="0" borderId="0" xfId="105" applyFont="1" applyAlignment="1" applyProtection="1">
      <alignment horizontal="justify" vertical="center"/>
      <protection hidden="1"/>
    </xf>
    <xf numFmtId="0" fontId="18" fillId="0" borderId="0" xfId="106" applyFont="1" applyAlignment="1" applyProtection="1">
      <alignment horizontal="center" vertical="center"/>
      <protection hidden="1"/>
    </xf>
    <xf numFmtId="0" fontId="0" fillId="0" borderId="0" xfId="0" applyProtection="1">
      <alignment vertical="center"/>
      <protection hidden="1"/>
    </xf>
    <xf numFmtId="0" fontId="19" fillId="0" borderId="0" xfId="106" applyFont="1" applyAlignment="1" applyProtection="1">
      <alignment horizontal="center" vertical="center"/>
      <protection hidden="1"/>
    </xf>
    <xf numFmtId="0" fontId="17" fillId="0" borderId="0" xfId="0" applyFont="1" applyProtection="1">
      <alignment vertical="center"/>
      <protection hidden="1"/>
    </xf>
    <xf numFmtId="182" fontId="19" fillId="0" borderId="0" xfId="106" applyNumberFormat="1" applyFont="1" applyAlignment="1" applyProtection="1">
      <alignment horizontal="left" vertical="center"/>
      <protection hidden="1"/>
    </xf>
    <xf numFmtId="0" fontId="20" fillId="0" borderId="28" xfId="0" applyFont="1" applyBorder="1" applyAlignment="1" applyProtection="1">
      <alignment horizontal="center" vertical="top" wrapText="1"/>
      <protection hidden="1"/>
    </xf>
    <xf numFmtId="0" fontId="19" fillId="0" borderId="1" xfId="105" applyFont="1" applyBorder="1" applyAlignment="1" applyProtection="1">
      <alignment horizontal="justify" vertical="center" wrapText="1"/>
      <protection hidden="1"/>
    </xf>
    <xf numFmtId="183" fontId="19" fillId="0" borderId="8" xfId="105" applyNumberFormat="1" applyFont="1" applyBorder="1" applyAlignment="1" applyProtection="1">
      <alignment horizontal="justify" vertical="center" wrapText="1"/>
      <protection hidden="1"/>
    </xf>
    <xf numFmtId="183" fontId="19" fillId="0" borderId="10" xfId="105" applyNumberFormat="1" applyFont="1" applyBorder="1" applyAlignment="1" applyProtection="1">
      <alignment horizontal="justify" vertical="center" wrapText="1"/>
      <protection hidden="1"/>
    </xf>
    <xf numFmtId="0" fontId="21" fillId="0" borderId="0" xfId="0" applyFont="1">
      <alignment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1" fillId="0" borderId="0" xfId="0" applyFont="1" applyBorder="1">
      <alignment vertical="center"/>
    </xf>
    <xf numFmtId="0" fontId="24" fillId="0" borderId="0" xfId="0" applyFont="1" applyBorder="1" applyAlignment="1">
      <alignment horizontal="left" vertical="center"/>
    </xf>
    <xf numFmtId="14" fontId="24" fillId="0" borderId="0" xfId="0" applyNumberFormat="1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24" fillId="0" borderId="9" xfId="0" applyFont="1" applyBorder="1" applyAlignment="1">
      <alignment horizontal="left" vertical="center"/>
    </xf>
    <xf numFmtId="0" fontId="21" fillId="0" borderId="9" xfId="0" applyFont="1" applyBorder="1">
      <alignment vertical="center"/>
    </xf>
    <xf numFmtId="49" fontId="26" fillId="0" borderId="29" xfId="0" applyNumberFormat="1" applyFont="1" applyFill="1" applyBorder="1" applyAlignment="1" applyProtection="1">
      <alignment horizontal="center" vertical="center"/>
      <protection locked="0"/>
    </xf>
    <xf numFmtId="0" fontId="26" fillId="0" borderId="30" xfId="0" applyFont="1" applyFill="1" applyBorder="1" applyAlignment="1" applyProtection="1">
      <alignment horizontal="center" vertical="center"/>
      <protection locked="0"/>
    </xf>
    <xf numFmtId="49" fontId="26" fillId="0" borderId="31" xfId="0" applyNumberFormat="1" applyFont="1" applyFill="1" applyBorder="1" applyAlignment="1" applyProtection="1">
      <alignment horizontal="center" vertical="center"/>
      <protection locked="0"/>
    </xf>
    <xf numFmtId="49" fontId="6" fillId="0" borderId="32" xfId="0" applyNumberFormat="1" applyFont="1" applyFill="1" applyBorder="1" applyAlignment="1">
      <alignment horizontal="center" vertical="center"/>
    </xf>
    <xf numFmtId="0" fontId="19" fillId="0" borderId="32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NumberFormat="1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43" fontId="19" fillId="0" borderId="32" xfId="0" applyNumberFormat="1" applyFont="1" applyFill="1" applyBorder="1" applyAlignment="1" applyProtection="1">
      <alignment vertical="center"/>
    </xf>
    <xf numFmtId="49" fontId="26" fillId="0" borderId="33" xfId="0" applyNumberFormat="1" applyFont="1" applyFill="1" applyBorder="1" applyAlignment="1" applyProtection="1">
      <alignment horizontal="center" vertical="center"/>
      <protection locked="0"/>
    </xf>
    <xf numFmtId="49" fontId="6" fillId="0" borderId="2" xfId="0" applyNumberFormat="1" applyFont="1" applyFill="1" applyBorder="1" applyAlignment="1">
      <alignment horizontal="center" vertical="center"/>
    </xf>
    <xf numFmtId="0" fontId="19" fillId="0" borderId="2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3" fontId="19" fillId="0" borderId="2" xfId="0" applyNumberFormat="1" applyFont="1" applyFill="1" applyBorder="1" applyAlignment="1" applyProtection="1">
      <alignment vertical="center"/>
    </xf>
    <xf numFmtId="49" fontId="26" fillId="0" borderId="34" xfId="0" applyNumberFormat="1" applyFont="1" applyFill="1" applyBorder="1" applyAlignment="1" applyProtection="1">
      <alignment horizontal="center" vertical="center"/>
      <protection locked="0"/>
    </xf>
    <xf numFmtId="49" fontId="6" fillId="0" borderId="35" xfId="0" applyNumberFormat="1" applyFont="1" applyFill="1" applyBorder="1" applyAlignment="1">
      <alignment horizontal="center" vertical="center"/>
    </xf>
    <xf numFmtId="0" fontId="19" fillId="0" borderId="35" xfId="0" applyNumberFormat="1" applyFont="1" applyFill="1" applyBorder="1" applyAlignment="1" applyProtection="1">
      <alignment horizontal="center" vertical="center"/>
      <protection locked="0"/>
    </xf>
    <xf numFmtId="0" fontId="6" fillId="0" borderId="35" xfId="0" applyFont="1" applyFill="1" applyBorder="1" applyAlignment="1">
      <alignment horizontal="center" vertical="center"/>
    </xf>
    <xf numFmtId="43" fontId="19" fillId="0" borderId="35" xfId="0" applyNumberFormat="1" applyFont="1" applyFill="1" applyBorder="1" applyAlignment="1" applyProtection="1">
      <alignment vertical="center"/>
    </xf>
    <xf numFmtId="0" fontId="24" fillId="0" borderId="36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24" fillId="0" borderId="8" xfId="0" applyFont="1" applyBorder="1" applyAlignment="1">
      <alignment horizontal="center" vertical="center"/>
    </xf>
    <xf numFmtId="184" fontId="24" fillId="0" borderId="8" xfId="0" applyNumberFormat="1" applyFont="1" applyBorder="1" applyAlignment="1">
      <alignment horizontal="left" vertical="center"/>
    </xf>
    <xf numFmtId="0" fontId="24" fillId="0" borderId="37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4" fontId="24" fillId="6" borderId="1" xfId="0" applyNumberFormat="1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6" fillId="0" borderId="38" xfId="0" applyFont="1" applyFill="1" applyBorder="1" applyAlignment="1" applyProtection="1">
      <alignment horizontal="center" vertical="center"/>
      <protection locked="0"/>
    </xf>
    <xf numFmtId="178" fontId="6" fillId="0" borderId="39" xfId="0" applyNumberFormat="1" applyFont="1" applyFill="1" applyBorder="1" applyAlignment="1">
      <alignment horizontal="center" vertical="center"/>
    </xf>
    <xf numFmtId="178" fontId="6" fillId="0" borderId="40" xfId="0" applyNumberFormat="1" applyFont="1" applyFill="1" applyBorder="1" applyAlignment="1">
      <alignment horizontal="center" vertical="center"/>
    </xf>
    <xf numFmtId="178" fontId="6" fillId="0" borderId="41" xfId="0" applyNumberFormat="1" applyFont="1" applyFill="1" applyBorder="1" applyAlignment="1">
      <alignment horizontal="center" vertical="center"/>
    </xf>
    <xf numFmtId="184" fontId="24" fillId="0" borderId="42" xfId="0" applyNumberFormat="1" applyFont="1" applyBorder="1" applyAlignment="1">
      <alignment horizontal="left" vertical="center"/>
    </xf>
    <xf numFmtId="0" fontId="24" fillId="0" borderId="43" xfId="0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8" fillId="11" borderId="0" xfId="0" applyFont="1" applyFill="1" applyAlignment="1">
      <alignment horizontal="center" vertical="center"/>
    </xf>
    <xf numFmtId="14" fontId="21" fillId="0" borderId="0" xfId="0" applyNumberFormat="1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0" fillId="0" borderId="44" xfId="0" applyNumberFormat="1" applyFont="1" applyBorder="1">
      <alignment vertical="center"/>
    </xf>
    <xf numFmtId="14" fontId="0" fillId="0" borderId="2" xfId="0" applyNumberFormat="1" applyFont="1" applyBorder="1">
      <alignment vertical="center"/>
    </xf>
    <xf numFmtId="14" fontId="0" fillId="0" borderId="2" xfId="0" applyNumberFormat="1" applyBorder="1">
      <alignment vertical="center"/>
    </xf>
    <xf numFmtId="14" fontId="0" fillId="0" borderId="3" xfId="0" applyNumberFormat="1" applyBorder="1">
      <alignment vertical="center"/>
    </xf>
    <xf numFmtId="49" fontId="0" fillId="0" borderId="0" xfId="0" applyNumberFormat="1">
      <alignment vertical="center"/>
    </xf>
    <xf numFmtId="0" fontId="29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3" fontId="24" fillId="0" borderId="5" xfId="9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textRotation="255"/>
    </xf>
    <xf numFmtId="43" fontId="24" fillId="0" borderId="1" xfId="9" applyFont="1" applyFill="1" applyBorder="1" applyAlignment="1">
      <alignment horizontal="center" vertical="center"/>
    </xf>
    <xf numFmtId="43" fontId="24" fillId="0" borderId="45" xfId="9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10" borderId="1" xfId="0" applyFill="1" applyBorder="1">
      <alignment vertical="center"/>
    </xf>
    <xf numFmtId="0" fontId="32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43" fontId="33" fillId="0" borderId="0" xfId="9" applyFont="1" applyBorder="1">
      <alignment vertical="center"/>
    </xf>
    <xf numFmtId="43" fontId="34" fillId="0" borderId="0" xfId="9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textRotation="255"/>
    </xf>
    <xf numFmtId="43" fontId="24" fillId="2" borderId="1" xfId="9" applyFont="1" applyFill="1" applyBorder="1" applyAlignment="1">
      <alignment horizontal="center" vertical="center" wrapText="1"/>
    </xf>
    <xf numFmtId="43" fontId="24" fillId="2" borderId="1" xfId="9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0" fillId="3" borderId="1" xfId="0" applyFont="1" applyFill="1" applyBorder="1">
      <alignment vertical="center"/>
    </xf>
    <xf numFmtId="0" fontId="0" fillId="10" borderId="1" xfId="0" applyFont="1" applyFill="1" applyBorder="1">
      <alignment vertical="center"/>
    </xf>
    <xf numFmtId="43" fontId="24" fillId="0" borderId="0" xfId="9" applyFont="1" applyBorder="1">
      <alignment vertical="center"/>
    </xf>
    <xf numFmtId="14" fontId="6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textRotation="255"/>
    </xf>
    <xf numFmtId="43" fontId="6" fillId="6" borderId="1" xfId="9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textRotation="255"/>
    </xf>
    <xf numFmtId="0" fontId="36" fillId="2" borderId="1" xfId="0" applyFont="1" applyFill="1" applyBorder="1" applyAlignment="1">
      <alignment horizontal="center" vertical="center"/>
    </xf>
    <xf numFmtId="43" fontId="37" fillId="2" borderId="1" xfId="9" applyFont="1" applyFill="1" applyBorder="1" applyAlignment="1">
      <alignment horizontal="center" vertical="center" wrapText="1"/>
    </xf>
    <xf numFmtId="43" fontId="37" fillId="2" borderId="1" xfId="9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38" fillId="2" borderId="0" xfId="0" applyFont="1" applyFill="1" applyBorder="1" applyAlignment="1">
      <alignment horizontal="center" vertical="center"/>
    </xf>
    <xf numFmtId="0" fontId="38" fillId="2" borderId="46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49" fontId="38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8" fillId="2" borderId="0" xfId="0" applyFont="1" applyFill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>
      <alignment vertical="center"/>
    </xf>
    <xf numFmtId="0" fontId="39" fillId="0" borderId="0" xfId="0" applyFont="1">
      <alignment vertical="center"/>
    </xf>
    <xf numFmtId="0" fontId="39" fillId="0" borderId="0" xfId="0" applyFont="1" applyFill="1" applyAlignment="1">
      <alignment vertical="center"/>
    </xf>
    <xf numFmtId="0" fontId="40" fillId="0" borderId="1" xfId="91" applyFont="1" applyFill="1" applyBorder="1" applyAlignment="1">
      <alignment horizontal="left" vertical="center" wrapText="1"/>
    </xf>
    <xf numFmtId="0" fontId="0" fillId="0" borderId="1" xfId="91" applyFont="1" applyFill="1" applyBorder="1" applyAlignment="1">
      <alignment horizontal="left" vertical="center"/>
    </xf>
    <xf numFmtId="14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4" fontId="24" fillId="12" borderId="1" xfId="0" applyNumberFormat="1" applyFont="1" applyFill="1" applyBorder="1" applyAlignment="1" applyProtection="1">
      <alignment horizontal="center" vertical="center"/>
      <protection locked="0"/>
    </xf>
    <xf numFmtId="49" fontId="24" fillId="12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Font="1" applyAlignment="1" applyProtection="1">
      <alignment horizontal="center" vertical="center"/>
      <protection locked="0"/>
    </xf>
    <xf numFmtId="0" fontId="41" fillId="0" borderId="0" xfId="93" applyFill="1" applyProtection="1">
      <alignment vertical="center"/>
      <protection hidden="1"/>
    </xf>
    <xf numFmtId="0" fontId="41" fillId="0" borderId="0" xfId="93" applyFill="1" applyBorder="1" applyProtection="1">
      <alignment vertical="center"/>
    </xf>
    <xf numFmtId="0" fontId="41" fillId="0" borderId="0" xfId="93" applyFill="1" applyProtection="1">
      <alignment vertical="center"/>
    </xf>
    <xf numFmtId="0" fontId="42" fillId="6" borderId="0" xfId="93" applyFont="1" applyFill="1" applyAlignment="1" applyProtection="1">
      <alignment horizontal="center" vertical="center"/>
    </xf>
    <xf numFmtId="0" fontId="43" fillId="6" borderId="0" xfId="93" applyFont="1" applyFill="1" applyAlignment="1" applyProtection="1">
      <alignment horizontal="left" vertical="center"/>
    </xf>
    <xf numFmtId="0" fontId="44" fillId="6" borderId="0" xfId="93" applyFont="1" applyFill="1" applyAlignment="1" applyProtection="1">
      <alignment horizontal="center" vertical="center"/>
    </xf>
    <xf numFmtId="0" fontId="45" fillId="0" borderId="47" xfId="93" applyFont="1" applyFill="1" applyBorder="1" applyAlignment="1" applyProtection="1">
      <alignment horizontal="left" vertical="center"/>
    </xf>
    <xf numFmtId="0" fontId="46" fillId="0" borderId="48" xfId="93" applyFont="1" applyFill="1" applyBorder="1" applyProtection="1">
      <alignment vertical="center"/>
    </xf>
    <xf numFmtId="0" fontId="47" fillId="0" borderId="48" xfId="93" applyFont="1" applyFill="1" applyBorder="1" applyProtection="1">
      <alignment vertical="center"/>
    </xf>
    <xf numFmtId="0" fontId="41" fillId="0" borderId="49" xfId="93" applyFont="1" applyFill="1" applyBorder="1" applyProtection="1">
      <alignment vertical="center"/>
    </xf>
    <xf numFmtId="0" fontId="48" fillId="0" borderId="0" xfId="93" applyFont="1" applyFill="1" applyBorder="1" applyAlignment="1" applyProtection="1">
      <alignment horizontal="center" vertical="center"/>
    </xf>
    <xf numFmtId="0" fontId="49" fillId="0" borderId="0" xfId="93" applyFont="1" applyFill="1" applyBorder="1" applyProtection="1">
      <alignment vertical="center"/>
    </xf>
    <xf numFmtId="0" fontId="41" fillId="0" borderId="0" xfId="93" applyFont="1" applyFill="1" applyBorder="1" applyProtection="1">
      <alignment vertical="center"/>
    </xf>
    <xf numFmtId="0" fontId="45" fillId="0" borderId="0" xfId="93" applyFont="1" applyFill="1" applyBorder="1" applyAlignment="1" applyProtection="1">
      <alignment horizontal="center" vertical="center"/>
    </xf>
    <xf numFmtId="176" fontId="41" fillId="0" borderId="0" xfId="93" applyNumberFormat="1" applyFont="1" applyFill="1" applyBorder="1" applyProtection="1">
      <alignment vertical="center"/>
    </xf>
    <xf numFmtId="0" fontId="41" fillId="0" borderId="49" xfId="93" applyFill="1" applyBorder="1" applyProtection="1">
      <alignment vertical="center"/>
    </xf>
    <xf numFmtId="0" fontId="41" fillId="0" borderId="50" xfId="93" applyFill="1" applyBorder="1" applyProtection="1">
      <alignment vertical="center"/>
    </xf>
    <xf numFmtId="0" fontId="41" fillId="0" borderId="51" xfId="93" applyFill="1" applyBorder="1" applyProtection="1">
      <alignment vertical="center"/>
    </xf>
    <xf numFmtId="0" fontId="41" fillId="0" borderId="48" xfId="93" applyFill="1" applyBorder="1" applyProtection="1">
      <alignment vertical="center"/>
    </xf>
    <xf numFmtId="0" fontId="47" fillId="0" borderId="52" xfId="93" applyFont="1" applyFill="1" applyBorder="1" applyProtection="1">
      <alignment vertical="center"/>
    </xf>
    <xf numFmtId="0" fontId="47" fillId="0" borderId="53" xfId="93" applyFont="1" applyFill="1" applyBorder="1" applyProtection="1">
      <alignment vertical="center"/>
    </xf>
    <xf numFmtId="0" fontId="41" fillId="0" borderId="53" xfId="93" applyFill="1" applyBorder="1" applyProtection="1">
      <alignment vertical="center"/>
    </xf>
    <xf numFmtId="0" fontId="45" fillId="0" borderId="53" xfId="93" applyFont="1" applyFill="1" applyBorder="1" applyAlignment="1" applyProtection="1">
      <alignment horizontal="center" vertical="center"/>
    </xf>
    <xf numFmtId="0" fontId="41" fillId="0" borderId="54" xfId="93" applyFill="1" applyBorder="1" applyProtection="1">
      <alignment vertical="center"/>
    </xf>
    <xf numFmtId="0" fontId="21" fillId="0" borderId="0" xfId="0" applyFont="1" quotePrefix="1">
      <alignment vertical="center"/>
    </xf>
    <xf numFmtId="0" fontId="0" fillId="0" borderId="0" xfId="0" quotePrefix="1">
      <alignment vertical="center"/>
    </xf>
  </cellXfs>
  <cellStyles count="113">
    <cellStyle name="常规" xfId="0" builtinId="0"/>
    <cellStyle name="货币[0]" xfId="1" builtinId="7"/>
    <cellStyle name="货币" xfId="2" builtinId="4"/>
    <cellStyle name="60% - 着色 2" xfId="3"/>
    <cellStyle name="20% - 强调文字颜色 3" xfId="4" builtinId="38"/>
    <cellStyle name="输入" xfId="5" builtinId="20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常规 6" xfId="15"/>
    <cellStyle name="60% - 强调文字颜色 2" xfId="16" builtinId="36"/>
    <cellStyle name="标题 4" xfId="17" builtinId="19"/>
    <cellStyle name="警告文本" xfId="18" builtinId="11"/>
    <cellStyle name="40% - 着色 3" xfId="19"/>
    <cellStyle name="标题" xfId="20" builtinId="15"/>
    <cellStyle name="着色 1" xfId="21"/>
    <cellStyle name="20% - 着色 5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常规 26" xfId="31"/>
    <cellStyle name="40% - 着色 4" xfId="32"/>
    <cellStyle name="检查单元格" xfId="33" builtinId="23"/>
    <cellStyle name="20% - 强调文字颜色 6" xfId="34" builtinId="50"/>
    <cellStyle name="强调文字颜色 2" xfId="35" builtinId="33"/>
    <cellStyle name="链接单元格" xfId="36" builtinId="24"/>
    <cellStyle name="汇总" xfId="37" builtinId="25"/>
    <cellStyle name="常规_学校样表" xfId="38"/>
    <cellStyle name="40% - 着色 5" xfId="39"/>
    <cellStyle name="好" xfId="40" builtinId="26"/>
    <cellStyle name="适中" xfId="41" builtinId="28"/>
    <cellStyle name="着色 5" xfId="42"/>
    <cellStyle name="60% - 着色 4" xfId="43"/>
    <cellStyle name="20% - 强调文字颜色 5" xfId="44" builtinId="46"/>
    <cellStyle name="强调文字颜色 1" xfId="45" builtinId="29"/>
    <cellStyle name="20% - 强调文字颜色 1" xfId="46" builtinId="30"/>
    <cellStyle name="40% - 强调文字颜色 1" xfId="47" builtinId="31"/>
    <cellStyle name="60% - 着色 1" xfId="48"/>
    <cellStyle name="20% - 强调文字颜色 2" xfId="49" builtinId="34"/>
    <cellStyle name="40% - 强调文字颜色 2" xfId="50" builtinId="35"/>
    <cellStyle name="强调文字颜色 3" xfId="51" builtinId="37"/>
    <cellStyle name="千位分隔[0] 2" xfId="52"/>
    <cellStyle name="强调文字颜色 4" xfId="53" builtinId="41"/>
    <cellStyle name="60% - 着色 3" xfId="54"/>
    <cellStyle name="20% - 强调文字颜色 4" xfId="55" builtinId="42"/>
    <cellStyle name="40% - 强调文字颜色 4" xfId="56" builtinId="43"/>
    <cellStyle name="20% - 着色 1" xfId="57"/>
    <cellStyle name="强调文字颜色 5" xfId="58" builtinId="45"/>
    <cellStyle name="20% - 着色 2" xfId="59"/>
    <cellStyle name="40% - 强调文字颜色 5" xfId="60" builtinId="47"/>
    <cellStyle name="60% - 强调文字颜色 5" xfId="61" builtinId="48"/>
    <cellStyle name="强调文字颜色 6" xfId="62" builtinId="49"/>
    <cellStyle name="20% - 着色 3" xfId="63"/>
    <cellStyle name="40% - 强调文字颜色 6" xfId="64" builtinId="51"/>
    <cellStyle name="60% - 强调文字颜色 6" xfId="65" builtinId="52"/>
    <cellStyle name="20% - 着色 4" xfId="66"/>
    <cellStyle name="20% - 着色 6" xfId="67"/>
    <cellStyle name="着色 2" xfId="68"/>
    <cellStyle name="40% - 着色 1" xfId="69"/>
    <cellStyle name="40% - 着色 2" xfId="70"/>
    <cellStyle name="40% - 着色 6" xfId="71"/>
    <cellStyle name="60% - 着色 5" xfId="72"/>
    <cellStyle name="60% - 着色 6" xfId="73"/>
    <cellStyle name="標準 2 2 2" xfId="74"/>
    <cellStyle name="標準_Sheet1" xfId="75"/>
    <cellStyle name="常规 10" xfId="76"/>
    <cellStyle name="常规 11" xfId="77"/>
    <cellStyle name="常规 12" xfId="78"/>
    <cellStyle name="常规 13" xfId="79"/>
    <cellStyle name="常规 14" xfId="80"/>
    <cellStyle name="常规 15" xfId="81"/>
    <cellStyle name="常规 20" xfId="82"/>
    <cellStyle name="常规 16" xfId="83"/>
    <cellStyle name="常规 21" xfId="84"/>
    <cellStyle name="常规 17" xfId="85"/>
    <cellStyle name="常规 22" xfId="86"/>
    <cellStyle name="常规 18" xfId="87"/>
    <cellStyle name="常规 23" xfId="88"/>
    <cellStyle name="常规 19" xfId="89"/>
    <cellStyle name="常规 24" xfId="90"/>
    <cellStyle name="常规 2" xfId="91"/>
    <cellStyle name="常规 2 2" xfId="92"/>
    <cellStyle name="常规 2 3" xfId="93"/>
    <cellStyle name="常规 25" xfId="94"/>
    <cellStyle name="常规 30" xfId="95"/>
    <cellStyle name="常规 27" xfId="96"/>
    <cellStyle name="常规 28" xfId="97"/>
    <cellStyle name="常规 29" xfId="98"/>
    <cellStyle name="常规 3" xfId="99"/>
    <cellStyle name="常规 4" xfId="100"/>
    <cellStyle name="常规 5" xfId="101"/>
    <cellStyle name="常规 7" xfId="102"/>
    <cellStyle name="常规 8" xfId="103"/>
    <cellStyle name="常规 9" xfId="104"/>
    <cellStyle name="常规_Sheet1" xfId="105"/>
    <cellStyle name="常规_Sheet1_2" xfId="106"/>
    <cellStyle name="超链接 2" xfId="107"/>
    <cellStyle name="千位分隔 2" xfId="108"/>
    <cellStyle name="一般_Record" xfId="109"/>
    <cellStyle name="着色 3" xfId="110"/>
    <cellStyle name="着色 4" xfId="111"/>
    <cellStyle name="着色 6" xfId="112"/>
  </cellStyles>
  <dxfs count="1">
    <dxf>
      <font>
        <color indexed="9"/>
      </font>
    </dxf>
  </dxfs>
  <tableStyles count="0" defaultTableStyle="TableStyleMedium9"/>
  <colors>
    <mruColors>
      <color rgb="00274C81"/>
      <color rgb="00176AD0"/>
      <color rgb="00CCFFFF"/>
      <color rgb="007536F2"/>
      <color rgb="00FAC090"/>
      <color rgb="0044C8B3"/>
      <color rgb="001E6F8D"/>
      <color rgb="00901D78"/>
      <color rgb="00333399"/>
      <color rgb="0024416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microsoft.com/office/2006/relationships/vbaProject" Target="vbaProject.bin"/><Relationship Id="rId3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9" Type="http://schemas.openxmlformats.org/officeDocument/2006/relationships/styles" Target="styles.xml"/><Relationship Id="rId28" Type="http://schemas.openxmlformats.org/officeDocument/2006/relationships/theme" Target="theme/theme1.xml"/><Relationship Id="rId27" Type="http://schemas.openxmlformats.org/officeDocument/2006/relationships/externalLink" Target="externalLinks/externalLink1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600075</xdr:colOff>
      <xdr:row>5</xdr:row>
      <xdr:rowOff>76200</xdr:rowOff>
    </xdr:from>
    <xdr:to>
      <xdr:col>14</xdr:col>
      <xdr:colOff>371475</xdr:colOff>
      <xdr:row>24</xdr:row>
      <xdr:rowOff>133350</xdr:rowOff>
    </xdr:to>
    <xdr:sp>
      <xdr:nvSpPr>
        <xdr:cNvPr id="109" name="对角圆角矩形 108"/>
        <xdr:cNvSpPr/>
      </xdr:nvSpPr>
      <xdr:spPr>
        <a:xfrm>
          <a:off x="10734675" y="1337310"/>
          <a:ext cx="1352550" cy="4168140"/>
        </a:xfrm>
        <a:prstGeom prst="round2DiagRect">
          <a:avLst/>
        </a:prstGeom>
        <a:solidFill>
          <a:srgbClr val="0248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 b="1"/>
        </a:p>
      </xdr:txBody>
    </xdr:sp>
    <xdr:clientData/>
  </xdr:twoCellAnchor>
  <xdr:twoCellAnchor editAs="oneCell">
    <xdr:from>
      <xdr:col>10</xdr:col>
      <xdr:colOff>742950</xdr:colOff>
      <xdr:row>5</xdr:row>
      <xdr:rowOff>57150</xdr:rowOff>
    </xdr:from>
    <xdr:to>
      <xdr:col>12</xdr:col>
      <xdr:colOff>180975</xdr:colOff>
      <xdr:row>24</xdr:row>
      <xdr:rowOff>114300</xdr:rowOff>
    </xdr:to>
    <xdr:sp>
      <xdr:nvSpPr>
        <xdr:cNvPr id="108" name="对角圆角矩形 107"/>
        <xdr:cNvSpPr/>
      </xdr:nvSpPr>
      <xdr:spPr>
        <a:xfrm>
          <a:off x="8963025" y="1318260"/>
          <a:ext cx="1352550" cy="4168140"/>
        </a:xfrm>
        <a:prstGeom prst="round2DiagRect">
          <a:avLst/>
        </a:prstGeom>
        <a:solidFill>
          <a:srgbClr val="0248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 b="1"/>
        </a:p>
      </xdr:txBody>
    </xdr:sp>
    <xdr:clientData/>
  </xdr:twoCellAnchor>
  <xdr:twoCellAnchor editAs="oneCell">
    <xdr:from>
      <xdr:col>9</xdr:col>
      <xdr:colOff>0</xdr:colOff>
      <xdr:row>5</xdr:row>
      <xdr:rowOff>95250</xdr:rowOff>
    </xdr:from>
    <xdr:to>
      <xdr:col>10</xdr:col>
      <xdr:colOff>352425</xdr:colOff>
      <xdr:row>24</xdr:row>
      <xdr:rowOff>152400</xdr:rowOff>
    </xdr:to>
    <xdr:sp>
      <xdr:nvSpPr>
        <xdr:cNvPr id="107" name="对角圆角矩形 106"/>
        <xdr:cNvSpPr/>
      </xdr:nvSpPr>
      <xdr:spPr>
        <a:xfrm>
          <a:off x="7219950" y="1356360"/>
          <a:ext cx="1352550" cy="4168140"/>
        </a:xfrm>
        <a:prstGeom prst="round2DiagRect">
          <a:avLst/>
        </a:prstGeom>
        <a:solidFill>
          <a:srgbClr val="0248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 b="1"/>
        </a:p>
      </xdr:txBody>
    </xdr:sp>
    <xdr:clientData/>
  </xdr:twoCellAnchor>
  <xdr:twoCellAnchor editAs="oneCell">
    <xdr:from>
      <xdr:col>7</xdr:col>
      <xdr:colOff>0</xdr:colOff>
      <xdr:row>5</xdr:row>
      <xdr:rowOff>95250</xdr:rowOff>
    </xdr:from>
    <xdr:to>
      <xdr:col>8</xdr:col>
      <xdr:colOff>171450</xdr:colOff>
      <xdr:row>24</xdr:row>
      <xdr:rowOff>152400</xdr:rowOff>
    </xdr:to>
    <xdr:sp>
      <xdr:nvSpPr>
        <xdr:cNvPr id="106" name="对角圆角矩形 105"/>
        <xdr:cNvSpPr/>
      </xdr:nvSpPr>
      <xdr:spPr>
        <a:xfrm>
          <a:off x="5467350" y="1356360"/>
          <a:ext cx="1352550" cy="4168140"/>
        </a:xfrm>
        <a:prstGeom prst="round2DiagRect">
          <a:avLst/>
        </a:prstGeom>
        <a:solidFill>
          <a:srgbClr val="0248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 b="1"/>
        </a:p>
      </xdr:txBody>
    </xdr:sp>
    <xdr:clientData/>
  </xdr:twoCellAnchor>
  <xdr:twoCellAnchor editAs="oneCell">
    <xdr:from>
      <xdr:col>4</xdr:col>
      <xdr:colOff>428625</xdr:colOff>
      <xdr:row>5</xdr:row>
      <xdr:rowOff>133350</xdr:rowOff>
    </xdr:from>
    <xdr:to>
      <xdr:col>5</xdr:col>
      <xdr:colOff>1219200</xdr:colOff>
      <xdr:row>24</xdr:row>
      <xdr:rowOff>190500</xdr:rowOff>
    </xdr:to>
    <xdr:sp>
      <xdr:nvSpPr>
        <xdr:cNvPr id="100" name="对角圆角矩形 99"/>
        <xdr:cNvSpPr/>
      </xdr:nvSpPr>
      <xdr:spPr>
        <a:xfrm>
          <a:off x="3676650" y="1394460"/>
          <a:ext cx="1352550" cy="4168140"/>
        </a:xfrm>
        <a:prstGeom prst="round2DiagRect">
          <a:avLst/>
        </a:prstGeom>
        <a:solidFill>
          <a:srgbClr val="0248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 b="1"/>
        </a:p>
      </xdr:txBody>
    </xdr:sp>
    <xdr:clientData/>
  </xdr:twoCellAnchor>
  <xdr:twoCellAnchor editAs="oneCell">
    <xdr:from>
      <xdr:col>2</xdr:col>
      <xdr:colOff>447675</xdr:colOff>
      <xdr:row>5</xdr:row>
      <xdr:rowOff>161925</xdr:rowOff>
    </xdr:from>
    <xdr:to>
      <xdr:col>3</xdr:col>
      <xdr:colOff>1285875</xdr:colOff>
      <xdr:row>25</xdr:row>
      <xdr:rowOff>9525</xdr:rowOff>
    </xdr:to>
    <xdr:sp>
      <xdr:nvSpPr>
        <xdr:cNvPr id="99" name="对角圆角矩形 98"/>
        <xdr:cNvSpPr/>
      </xdr:nvSpPr>
      <xdr:spPr>
        <a:xfrm>
          <a:off x="1885950" y="1423035"/>
          <a:ext cx="1352550" cy="4175760"/>
        </a:xfrm>
        <a:prstGeom prst="round2DiagRect">
          <a:avLst/>
        </a:prstGeom>
        <a:solidFill>
          <a:srgbClr val="0248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 b="1"/>
        </a:p>
      </xdr:txBody>
    </xdr:sp>
    <xdr:clientData/>
  </xdr:twoCellAnchor>
  <xdr:twoCellAnchor editAs="oneCell">
    <xdr:from>
      <xdr:col>3</xdr:col>
      <xdr:colOff>47625</xdr:colOff>
      <xdr:row>7</xdr:row>
      <xdr:rowOff>76200</xdr:rowOff>
    </xdr:from>
    <xdr:to>
      <xdr:col>3</xdr:col>
      <xdr:colOff>1095375</xdr:colOff>
      <xdr:row>8</xdr:row>
      <xdr:rowOff>66675</xdr:rowOff>
    </xdr:to>
    <xdr:sp macro="[0]!A_进货录入">
      <xdr:nvSpPr>
        <xdr:cNvPr id="35" name="矩形 34"/>
        <xdr:cNvSpPr/>
      </xdr:nvSpPr>
      <xdr:spPr>
        <a:xfrm>
          <a:off x="2000250" y="1771650"/>
          <a:ext cx="1047750" cy="20764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采购入库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0</xdr:col>
      <xdr:colOff>85725</xdr:colOff>
      <xdr:row>5</xdr:row>
      <xdr:rowOff>180975</xdr:rowOff>
    </xdr:from>
    <xdr:to>
      <xdr:col>2</xdr:col>
      <xdr:colOff>0</xdr:colOff>
      <xdr:row>25</xdr:row>
      <xdr:rowOff>28575</xdr:rowOff>
    </xdr:to>
    <xdr:sp>
      <xdr:nvSpPr>
        <xdr:cNvPr id="86" name="对角圆角矩形 85"/>
        <xdr:cNvSpPr/>
      </xdr:nvSpPr>
      <xdr:spPr>
        <a:xfrm>
          <a:off x="85725" y="1442085"/>
          <a:ext cx="1352550" cy="4175760"/>
        </a:xfrm>
        <a:prstGeom prst="round2DiagRect">
          <a:avLst/>
        </a:prstGeom>
        <a:solidFill>
          <a:srgbClr val="02488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 b="1"/>
        </a:p>
      </xdr:txBody>
    </xdr:sp>
    <xdr:clientData/>
  </xdr:twoCellAnchor>
  <xdr:twoCellAnchor editAs="oneCell">
    <xdr:from>
      <xdr:col>0</xdr:col>
      <xdr:colOff>304799</xdr:colOff>
      <xdr:row>7</xdr:row>
      <xdr:rowOff>95250</xdr:rowOff>
    </xdr:from>
    <xdr:to>
      <xdr:col>1</xdr:col>
      <xdr:colOff>800099</xdr:colOff>
      <xdr:row>8</xdr:row>
      <xdr:rowOff>114300</xdr:rowOff>
    </xdr:to>
    <xdr:sp macro="[0]!A_商品资料">
      <xdr:nvSpPr>
        <xdr:cNvPr id="29" name="矩形 28"/>
        <xdr:cNvSpPr/>
      </xdr:nvSpPr>
      <xdr:spPr>
        <a:xfrm>
          <a:off x="304165" y="1790700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zh-CN" altLang="en-US" sz="1100" b="1">
              <a:solidFill>
                <a:srgbClr val="274C81"/>
              </a:solidFill>
            </a:rPr>
            <a:t>商品资料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0</xdr:col>
      <xdr:colOff>304799</xdr:colOff>
      <xdr:row>10</xdr:row>
      <xdr:rowOff>28575</xdr:rowOff>
    </xdr:from>
    <xdr:to>
      <xdr:col>1</xdr:col>
      <xdr:colOff>885824</xdr:colOff>
      <xdr:row>11</xdr:row>
      <xdr:rowOff>47625</xdr:rowOff>
    </xdr:to>
    <xdr:sp macro="[0]!A_供应商资料">
      <xdr:nvSpPr>
        <xdr:cNvPr id="30" name="矩形 29"/>
        <xdr:cNvSpPr/>
      </xdr:nvSpPr>
      <xdr:spPr>
        <a:xfrm>
          <a:off x="304165" y="2360295"/>
          <a:ext cx="885825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zh-CN" altLang="en-US" sz="1100" b="1">
              <a:solidFill>
                <a:srgbClr val="274C81"/>
              </a:solidFill>
            </a:rPr>
            <a:t>供应商信息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0</xdr:col>
      <xdr:colOff>304799</xdr:colOff>
      <xdr:row>12</xdr:row>
      <xdr:rowOff>200025</xdr:rowOff>
    </xdr:from>
    <xdr:to>
      <xdr:col>1</xdr:col>
      <xdr:colOff>800099</xdr:colOff>
      <xdr:row>14</xdr:row>
      <xdr:rowOff>9525</xdr:rowOff>
    </xdr:to>
    <xdr:sp macro="[0]!A_客户资料">
      <xdr:nvSpPr>
        <xdr:cNvPr id="31" name="矩形 30"/>
        <xdr:cNvSpPr/>
      </xdr:nvSpPr>
      <xdr:spPr>
        <a:xfrm>
          <a:off x="304165" y="2966085"/>
          <a:ext cx="800100" cy="24384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zh-CN" altLang="en-US" sz="1100" b="1">
              <a:solidFill>
                <a:srgbClr val="274C81"/>
              </a:solidFill>
            </a:rPr>
            <a:t>客户信息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0</xdr:col>
      <xdr:colOff>304799</xdr:colOff>
      <xdr:row>15</xdr:row>
      <xdr:rowOff>180975</xdr:rowOff>
    </xdr:from>
    <xdr:to>
      <xdr:col>1</xdr:col>
      <xdr:colOff>800099</xdr:colOff>
      <xdr:row>16</xdr:row>
      <xdr:rowOff>200025</xdr:rowOff>
    </xdr:to>
    <xdr:sp macro="[0]!A_员工信息">
      <xdr:nvSpPr>
        <xdr:cNvPr id="32" name="矩形 31"/>
        <xdr:cNvSpPr/>
      </xdr:nvSpPr>
      <xdr:spPr>
        <a:xfrm>
          <a:off x="304165" y="359854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zh-CN" altLang="en-US" sz="1100" b="1">
              <a:solidFill>
                <a:srgbClr val="274C81"/>
              </a:solidFill>
            </a:rPr>
            <a:t>员工信息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0</xdr:col>
      <xdr:colOff>304799</xdr:colOff>
      <xdr:row>18</xdr:row>
      <xdr:rowOff>142875</xdr:rowOff>
    </xdr:from>
    <xdr:to>
      <xdr:col>1</xdr:col>
      <xdr:colOff>800099</xdr:colOff>
      <xdr:row>19</xdr:row>
      <xdr:rowOff>161925</xdr:rowOff>
    </xdr:to>
    <xdr:sp macro="[0]!A_商品资料">
      <xdr:nvSpPr>
        <xdr:cNvPr id="33" name="矩形 32"/>
        <xdr:cNvSpPr/>
      </xdr:nvSpPr>
      <xdr:spPr>
        <a:xfrm>
          <a:off x="304165" y="421195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zh-CN" altLang="en-US" sz="1100" b="1">
              <a:solidFill>
                <a:srgbClr val="274C81"/>
              </a:solidFill>
            </a:rPr>
            <a:t>账户信息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0</xdr:col>
      <xdr:colOff>304799</xdr:colOff>
      <xdr:row>21</xdr:row>
      <xdr:rowOff>76200</xdr:rowOff>
    </xdr:from>
    <xdr:to>
      <xdr:col>1</xdr:col>
      <xdr:colOff>800099</xdr:colOff>
      <xdr:row>22</xdr:row>
      <xdr:rowOff>95250</xdr:rowOff>
    </xdr:to>
    <xdr:sp macro="[0]!A_使用说明">
      <xdr:nvSpPr>
        <xdr:cNvPr id="34" name="矩形 33"/>
        <xdr:cNvSpPr/>
      </xdr:nvSpPr>
      <xdr:spPr>
        <a:xfrm>
          <a:off x="304165" y="4796790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zh-CN" altLang="en-US" sz="1100" b="1">
              <a:solidFill>
                <a:srgbClr val="274C81"/>
              </a:solidFill>
            </a:rPr>
            <a:t>使用说明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3</xdr:col>
      <xdr:colOff>47625</xdr:colOff>
      <xdr:row>9</xdr:row>
      <xdr:rowOff>200025</xdr:rowOff>
    </xdr:from>
    <xdr:to>
      <xdr:col>3</xdr:col>
      <xdr:colOff>1095375</xdr:colOff>
      <xdr:row>10</xdr:row>
      <xdr:rowOff>190500</xdr:rowOff>
    </xdr:to>
    <xdr:sp macro="[0]!A_进货录入">
      <xdr:nvSpPr>
        <xdr:cNvPr id="36" name="矩形 35"/>
        <xdr:cNvSpPr/>
      </xdr:nvSpPr>
      <xdr:spPr>
        <a:xfrm>
          <a:off x="2000250" y="2322195"/>
          <a:ext cx="1047750" cy="2000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采购退货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3</xdr:col>
      <xdr:colOff>47625</xdr:colOff>
      <xdr:row>13</xdr:row>
      <xdr:rowOff>0</xdr:rowOff>
    </xdr:from>
    <xdr:to>
      <xdr:col>3</xdr:col>
      <xdr:colOff>1095375</xdr:colOff>
      <xdr:row>13</xdr:row>
      <xdr:rowOff>200025</xdr:rowOff>
    </xdr:to>
    <xdr:sp macro="[0]!A_销售录入">
      <xdr:nvSpPr>
        <xdr:cNvPr id="37" name="矩形 36"/>
        <xdr:cNvSpPr/>
      </xdr:nvSpPr>
      <xdr:spPr>
        <a:xfrm>
          <a:off x="2000250" y="2983230"/>
          <a:ext cx="1047750" cy="2000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销售出库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3</xdr:col>
      <xdr:colOff>47625</xdr:colOff>
      <xdr:row>15</xdr:row>
      <xdr:rowOff>180975</xdr:rowOff>
    </xdr:from>
    <xdr:to>
      <xdr:col>3</xdr:col>
      <xdr:colOff>1095375</xdr:colOff>
      <xdr:row>16</xdr:row>
      <xdr:rowOff>171450</xdr:rowOff>
    </xdr:to>
    <xdr:sp macro="[0]!A_销售录入">
      <xdr:nvSpPr>
        <xdr:cNvPr id="38" name="矩形 37"/>
        <xdr:cNvSpPr/>
      </xdr:nvSpPr>
      <xdr:spPr>
        <a:xfrm>
          <a:off x="2000250" y="3598545"/>
          <a:ext cx="1047750" cy="20764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销售退货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5</xdr:col>
      <xdr:colOff>9525</xdr:colOff>
      <xdr:row>7</xdr:row>
      <xdr:rowOff>57150</xdr:rowOff>
    </xdr:from>
    <xdr:to>
      <xdr:col>5</xdr:col>
      <xdr:colOff>1000125</xdr:colOff>
      <xdr:row>8</xdr:row>
      <xdr:rowOff>76200</xdr:rowOff>
    </xdr:to>
    <xdr:sp macro="[0]!A_收款录入">
      <xdr:nvSpPr>
        <xdr:cNvPr id="39" name="矩形 38"/>
        <xdr:cNvSpPr/>
      </xdr:nvSpPr>
      <xdr:spPr>
        <a:xfrm>
          <a:off x="3819525" y="1752600"/>
          <a:ext cx="9906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日常收入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5</xdr:col>
      <xdr:colOff>19050</xdr:colOff>
      <xdr:row>10</xdr:row>
      <xdr:rowOff>9525</xdr:rowOff>
    </xdr:from>
    <xdr:to>
      <xdr:col>5</xdr:col>
      <xdr:colOff>1009650</xdr:colOff>
      <xdr:row>11</xdr:row>
      <xdr:rowOff>28575</xdr:rowOff>
    </xdr:to>
    <xdr:sp macro="[0]!A_付款录入">
      <xdr:nvSpPr>
        <xdr:cNvPr id="40" name="矩形 39"/>
        <xdr:cNvSpPr/>
      </xdr:nvSpPr>
      <xdr:spPr>
        <a:xfrm>
          <a:off x="3829050" y="2341245"/>
          <a:ext cx="9906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日常支出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5</xdr:col>
      <xdr:colOff>38100</xdr:colOff>
      <xdr:row>13</xdr:row>
      <xdr:rowOff>0</xdr:rowOff>
    </xdr:from>
    <xdr:to>
      <xdr:col>5</xdr:col>
      <xdr:colOff>1028700</xdr:colOff>
      <xdr:row>14</xdr:row>
      <xdr:rowOff>19050</xdr:rowOff>
    </xdr:to>
    <xdr:sp macro="[0]!A_账户总览">
      <xdr:nvSpPr>
        <xdr:cNvPr id="41" name="矩形 40"/>
        <xdr:cNvSpPr/>
      </xdr:nvSpPr>
      <xdr:spPr>
        <a:xfrm>
          <a:off x="3848100" y="2983230"/>
          <a:ext cx="9906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账户总览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5</xdr:col>
      <xdr:colOff>9525</xdr:colOff>
      <xdr:row>15</xdr:row>
      <xdr:rowOff>180975</xdr:rowOff>
    </xdr:from>
    <xdr:to>
      <xdr:col>5</xdr:col>
      <xdr:colOff>1000125</xdr:colOff>
      <xdr:row>16</xdr:row>
      <xdr:rowOff>200025</xdr:rowOff>
    </xdr:to>
    <xdr:sp macro="[0]!A_账户对账">
      <xdr:nvSpPr>
        <xdr:cNvPr id="42" name="矩形 41"/>
        <xdr:cNvSpPr/>
      </xdr:nvSpPr>
      <xdr:spPr>
        <a:xfrm>
          <a:off x="3819525" y="3598545"/>
          <a:ext cx="9906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账户明细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7</xdr:col>
      <xdr:colOff>295275</xdr:colOff>
      <xdr:row>13</xdr:row>
      <xdr:rowOff>85725</xdr:rowOff>
    </xdr:from>
    <xdr:to>
      <xdr:col>7</xdr:col>
      <xdr:colOff>1095375</xdr:colOff>
      <xdr:row>14</xdr:row>
      <xdr:rowOff>104775</xdr:rowOff>
    </xdr:to>
    <xdr:sp macro="[0]!A_供应商对账">
      <xdr:nvSpPr>
        <xdr:cNvPr id="57" name="矩形 56"/>
        <xdr:cNvSpPr/>
      </xdr:nvSpPr>
      <xdr:spPr>
        <a:xfrm>
          <a:off x="5762625" y="306895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供应对账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7</xdr:col>
      <xdr:colOff>295275</xdr:colOff>
      <xdr:row>10</xdr:row>
      <xdr:rowOff>38100</xdr:rowOff>
    </xdr:from>
    <xdr:to>
      <xdr:col>7</xdr:col>
      <xdr:colOff>1095375</xdr:colOff>
      <xdr:row>11</xdr:row>
      <xdr:rowOff>57150</xdr:rowOff>
    </xdr:to>
    <xdr:sp macro="[0]!A_供应商总览">
      <xdr:nvSpPr>
        <xdr:cNvPr id="58" name="矩形 57"/>
        <xdr:cNvSpPr/>
      </xdr:nvSpPr>
      <xdr:spPr>
        <a:xfrm>
          <a:off x="5762625" y="2369820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供应总览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7</xdr:col>
      <xdr:colOff>266700</xdr:colOff>
      <xdr:row>7</xdr:row>
      <xdr:rowOff>47625</xdr:rowOff>
    </xdr:from>
    <xdr:to>
      <xdr:col>7</xdr:col>
      <xdr:colOff>1066800</xdr:colOff>
      <xdr:row>8</xdr:row>
      <xdr:rowOff>66675</xdr:rowOff>
    </xdr:to>
    <xdr:sp macro="[0]!A_付款录入">
      <xdr:nvSpPr>
        <xdr:cNvPr id="59" name="矩形 58"/>
        <xdr:cNvSpPr/>
      </xdr:nvSpPr>
      <xdr:spPr>
        <a:xfrm>
          <a:off x="5734050" y="174307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采购付款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9</xdr:col>
      <xdr:colOff>247650</xdr:colOff>
      <xdr:row>6</xdr:row>
      <xdr:rowOff>180975</xdr:rowOff>
    </xdr:from>
    <xdr:to>
      <xdr:col>10</xdr:col>
      <xdr:colOff>47625</xdr:colOff>
      <xdr:row>7</xdr:row>
      <xdr:rowOff>200025</xdr:rowOff>
    </xdr:to>
    <xdr:sp macro="[0]!A_收款录入">
      <xdr:nvSpPr>
        <xdr:cNvPr id="63" name="矩形 62"/>
        <xdr:cNvSpPr/>
      </xdr:nvSpPr>
      <xdr:spPr>
        <a:xfrm>
          <a:off x="7467600" y="165925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销售收款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9</xdr:col>
      <xdr:colOff>247650</xdr:colOff>
      <xdr:row>9</xdr:row>
      <xdr:rowOff>161925</xdr:rowOff>
    </xdr:from>
    <xdr:to>
      <xdr:col>10</xdr:col>
      <xdr:colOff>47625</xdr:colOff>
      <xdr:row>10</xdr:row>
      <xdr:rowOff>180975</xdr:rowOff>
    </xdr:to>
    <xdr:sp macro="[0]!A_客户总览">
      <xdr:nvSpPr>
        <xdr:cNvPr id="64" name="矩形 63"/>
        <xdr:cNvSpPr/>
      </xdr:nvSpPr>
      <xdr:spPr>
        <a:xfrm>
          <a:off x="7467600" y="2284095"/>
          <a:ext cx="800100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客户总览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9</xdr:col>
      <xdr:colOff>266700</xdr:colOff>
      <xdr:row>13</xdr:row>
      <xdr:rowOff>76200</xdr:rowOff>
    </xdr:from>
    <xdr:to>
      <xdr:col>10</xdr:col>
      <xdr:colOff>66675</xdr:colOff>
      <xdr:row>14</xdr:row>
      <xdr:rowOff>95250</xdr:rowOff>
    </xdr:to>
    <xdr:sp macro="[0]!A_客户对账">
      <xdr:nvSpPr>
        <xdr:cNvPr id="65" name="矩形 64"/>
        <xdr:cNvSpPr/>
      </xdr:nvSpPr>
      <xdr:spPr>
        <a:xfrm>
          <a:off x="7486650" y="3059430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客户对账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11</xdr:col>
      <xdr:colOff>133350</xdr:colOff>
      <xdr:row>6</xdr:row>
      <xdr:rowOff>152400</xdr:rowOff>
    </xdr:from>
    <xdr:to>
      <xdr:col>11</xdr:col>
      <xdr:colOff>933450</xdr:colOff>
      <xdr:row>7</xdr:row>
      <xdr:rowOff>171450</xdr:rowOff>
    </xdr:to>
    <xdr:sp macro="[0]!A_进销存报表">
      <xdr:nvSpPr>
        <xdr:cNvPr id="69" name="矩形 68"/>
        <xdr:cNvSpPr/>
      </xdr:nvSpPr>
      <xdr:spPr>
        <a:xfrm>
          <a:off x="9220200" y="1630680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库存报表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11</xdr:col>
      <xdr:colOff>152400</xdr:colOff>
      <xdr:row>9</xdr:row>
      <xdr:rowOff>171450</xdr:rowOff>
    </xdr:from>
    <xdr:to>
      <xdr:col>11</xdr:col>
      <xdr:colOff>952500</xdr:colOff>
      <xdr:row>10</xdr:row>
      <xdr:rowOff>190500</xdr:rowOff>
    </xdr:to>
    <xdr:sp macro="[0]!A_数据查询">
      <xdr:nvSpPr>
        <xdr:cNvPr id="70" name="矩形 69"/>
        <xdr:cNvSpPr/>
      </xdr:nvSpPr>
      <xdr:spPr>
        <a:xfrm>
          <a:off x="9239250" y="2293620"/>
          <a:ext cx="800100" cy="2286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明细检索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11</xdr:col>
      <xdr:colOff>180975</xdr:colOff>
      <xdr:row>13</xdr:row>
      <xdr:rowOff>85725</xdr:rowOff>
    </xdr:from>
    <xdr:to>
      <xdr:col>11</xdr:col>
      <xdr:colOff>981075</xdr:colOff>
      <xdr:row>14</xdr:row>
      <xdr:rowOff>104775</xdr:rowOff>
    </xdr:to>
    <xdr:sp macro="[0]!A_单品台账">
      <xdr:nvSpPr>
        <xdr:cNvPr id="71" name="矩形 70"/>
        <xdr:cNvSpPr/>
      </xdr:nvSpPr>
      <xdr:spPr>
        <a:xfrm>
          <a:off x="9267825" y="306895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单品台账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13</xdr:col>
      <xdr:colOff>180975</xdr:colOff>
      <xdr:row>6</xdr:row>
      <xdr:rowOff>190500</xdr:rowOff>
    </xdr:from>
    <xdr:to>
      <xdr:col>14</xdr:col>
      <xdr:colOff>0</xdr:colOff>
      <xdr:row>8</xdr:row>
      <xdr:rowOff>0</xdr:rowOff>
    </xdr:to>
    <xdr:sp macro="[0]!X_文件备份">
      <xdr:nvSpPr>
        <xdr:cNvPr id="75" name="矩形 74"/>
        <xdr:cNvSpPr/>
      </xdr:nvSpPr>
      <xdr:spPr>
        <a:xfrm>
          <a:off x="10915650" y="1668780"/>
          <a:ext cx="800100" cy="24384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文件备份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13</xdr:col>
      <xdr:colOff>209550</xdr:colOff>
      <xdr:row>9</xdr:row>
      <xdr:rowOff>200025</xdr:rowOff>
    </xdr:from>
    <xdr:to>
      <xdr:col>14</xdr:col>
      <xdr:colOff>28575</xdr:colOff>
      <xdr:row>11</xdr:row>
      <xdr:rowOff>9525</xdr:rowOff>
    </xdr:to>
    <xdr:sp macro="[0]!X_初始化">
      <xdr:nvSpPr>
        <xdr:cNvPr id="76" name="矩形 75"/>
        <xdr:cNvSpPr/>
      </xdr:nvSpPr>
      <xdr:spPr>
        <a:xfrm>
          <a:off x="10944225" y="232219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数据初始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13</xdr:col>
      <xdr:colOff>219075</xdr:colOff>
      <xdr:row>13</xdr:row>
      <xdr:rowOff>85725</xdr:rowOff>
    </xdr:from>
    <xdr:to>
      <xdr:col>14</xdr:col>
      <xdr:colOff>38100</xdr:colOff>
      <xdr:row>14</xdr:row>
      <xdr:rowOff>104775</xdr:rowOff>
    </xdr:to>
    <xdr:sp macro="[0]!A_系统设置">
      <xdr:nvSpPr>
        <xdr:cNvPr id="77" name="矩形 76"/>
        <xdr:cNvSpPr/>
      </xdr:nvSpPr>
      <xdr:spPr>
        <a:xfrm>
          <a:off x="10953750" y="306895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系统设置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13</xdr:col>
      <xdr:colOff>219075</xdr:colOff>
      <xdr:row>16</xdr:row>
      <xdr:rowOff>114300</xdr:rowOff>
    </xdr:from>
    <xdr:to>
      <xdr:col>14</xdr:col>
      <xdr:colOff>38100</xdr:colOff>
      <xdr:row>17</xdr:row>
      <xdr:rowOff>133350</xdr:rowOff>
    </xdr:to>
    <xdr:sp macro="[0]!A_数据库">
      <xdr:nvSpPr>
        <xdr:cNvPr id="78" name="矩形 77"/>
        <xdr:cNvSpPr/>
      </xdr:nvSpPr>
      <xdr:spPr>
        <a:xfrm>
          <a:off x="10953750" y="3749040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数据库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  <xdr:twoCellAnchor editAs="oneCell">
    <xdr:from>
      <xdr:col>11</xdr:col>
      <xdr:colOff>190500</xdr:colOff>
      <xdr:row>16</xdr:row>
      <xdr:rowOff>47625</xdr:rowOff>
    </xdr:from>
    <xdr:to>
      <xdr:col>11</xdr:col>
      <xdr:colOff>990600</xdr:colOff>
      <xdr:row>17</xdr:row>
      <xdr:rowOff>66675</xdr:rowOff>
    </xdr:to>
    <xdr:sp macro="[0]!A_进销存报表">
      <xdr:nvSpPr>
        <xdr:cNvPr id="87" name="矩形 86"/>
        <xdr:cNvSpPr/>
      </xdr:nvSpPr>
      <xdr:spPr>
        <a:xfrm>
          <a:off x="9277350" y="3682365"/>
          <a:ext cx="800100" cy="2362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 b="1">
              <a:solidFill>
                <a:srgbClr val="274C81"/>
              </a:solidFill>
            </a:rPr>
            <a:t>利润报表</a:t>
          </a:r>
          <a:endParaRPr lang="zh-CN" altLang="en-US" sz="1100" b="1">
            <a:solidFill>
              <a:srgbClr val="274C8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13</xdr:col>
      <xdr:colOff>266700</xdr:colOff>
      <xdr:row>0</xdr:row>
      <xdr:rowOff>0</xdr:rowOff>
    </xdr:from>
    <xdr:to>
      <xdr:col>14</xdr:col>
      <xdr:colOff>533400</xdr:colOff>
      <xdr:row>1</xdr:row>
      <xdr:rowOff>76200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9182100" y="0"/>
          <a:ext cx="95250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3</xdr:col>
      <xdr:colOff>523874</xdr:colOff>
      <xdr:row>1</xdr:row>
      <xdr:rowOff>28575</xdr:rowOff>
    </xdr:from>
    <xdr:to>
      <xdr:col>5</xdr:col>
      <xdr:colOff>38099</xdr:colOff>
      <xdr:row>2</xdr:row>
      <xdr:rowOff>133350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4866640" y="226695"/>
          <a:ext cx="885825" cy="30289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8</xdr:col>
      <xdr:colOff>571500</xdr:colOff>
      <xdr:row>0</xdr:row>
      <xdr:rowOff>142875</xdr:rowOff>
    </xdr:from>
    <xdr:to>
      <xdr:col>10</xdr:col>
      <xdr:colOff>104775</xdr:colOff>
      <xdr:row>1</xdr:row>
      <xdr:rowOff>122341</xdr:rowOff>
    </xdr:to>
    <xdr:sp macro="[0]!yfzl">
      <xdr:nvSpPr>
        <xdr:cNvPr id="2" name="Text Box 4"/>
        <xdr:cNvSpPr txBox="1">
          <a:spLocks noChangeAspect="1" noChangeArrowheads="1"/>
        </xdr:cNvSpPr>
      </xdr:nvSpPr>
      <xdr:spPr>
        <a:xfrm>
          <a:off x="6524625" y="142875"/>
          <a:ext cx="904875" cy="29337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10</xdr:col>
      <xdr:colOff>314324</xdr:colOff>
      <xdr:row>0</xdr:row>
      <xdr:rowOff>142875</xdr:rowOff>
    </xdr:from>
    <xdr:to>
      <xdr:col>11</xdr:col>
      <xdr:colOff>600075</xdr:colOff>
      <xdr:row>1</xdr:row>
      <xdr:rowOff>114300</xdr:rowOff>
    </xdr:to>
    <xdr:sp macro="[0]!A_返回主界面">
      <xdr:nvSpPr>
        <xdr:cNvPr id="3" name="Text Box 1"/>
        <xdr:cNvSpPr txBox="1">
          <a:spLocks noChangeAspect="1" noChangeArrowheads="1"/>
        </xdr:cNvSpPr>
      </xdr:nvSpPr>
      <xdr:spPr>
        <a:xfrm>
          <a:off x="7638415" y="142875"/>
          <a:ext cx="97218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13</xdr:col>
      <xdr:colOff>390525</xdr:colOff>
      <xdr:row>0</xdr:row>
      <xdr:rowOff>152400</xdr:rowOff>
    </xdr:from>
    <xdr:to>
      <xdr:col>14</xdr:col>
      <xdr:colOff>152400</xdr:colOff>
      <xdr:row>1</xdr:row>
      <xdr:rowOff>36616</xdr:rowOff>
    </xdr:to>
    <xdr:sp macro="[0]!yfdz">
      <xdr:nvSpPr>
        <xdr:cNvPr id="2" name="Text Box 4"/>
        <xdr:cNvSpPr txBox="1">
          <a:spLocks noChangeAspect="1" noChangeArrowheads="1"/>
        </xdr:cNvSpPr>
      </xdr:nvSpPr>
      <xdr:spPr>
        <a:xfrm>
          <a:off x="9658350" y="152400"/>
          <a:ext cx="733425" cy="29337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14</xdr:col>
      <xdr:colOff>276224</xdr:colOff>
      <xdr:row>0</xdr:row>
      <xdr:rowOff>152400</xdr:rowOff>
    </xdr:from>
    <xdr:to>
      <xdr:col>15</xdr:col>
      <xdr:colOff>590550</xdr:colOff>
      <xdr:row>1</xdr:row>
      <xdr:rowOff>28575</xdr:rowOff>
    </xdr:to>
    <xdr:sp macro="[0]!A_返回主界面">
      <xdr:nvSpPr>
        <xdr:cNvPr id="3" name="Text Box 1"/>
        <xdr:cNvSpPr txBox="1">
          <a:spLocks noChangeAspect="1" noChangeArrowheads="1"/>
        </xdr:cNvSpPr>
      </xdr:nvSpPr>
      <xdr:spPr>
        <a:xfrm>
          <a:off x="10514965" y="152400"/>
          <a:ext cx="100076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13</xdr:col>
      <xdr:colOff>895350</xdr:colOff>
      <xdr:row>0</xdr:row>
      <xdr:rowOff>133350</xdr:rowOff>
    </xdr:from>
    <xdr:to>
      <xdr:col>15</xdr:col>
      <xdr:colOff>142875</xdr:colOff>
      <xdr:row>1</xdr:row>
      <xdr:rowOff>17566</xdr:rowOff>
    </xdr:to>
    <xdr:sp macro="[0]!ysdz">
      <xdr:nvSpPr>
        <xdr:cNvPr id="2" name="Text Box 4"/>
        <xdr:cNvSpPr txBox="1">
          <a:spLocks noChangeAspect="1" noChangeArrowheads="1"/>
        </xdr:cNvSpPr>
      </xdr:nvSpPr>
      <xdr:spPr>
        <a:xfrm>
          <a:off x="9182100" y="133350"/>
          <a:ext cx="904875" cy="29337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15</xdr:col>
      <xdr:colOff>228599</xdr:colOff>
      <xdr:row>0</xdr:row>
      <xdr:rowOff>123825</xdr:rowOff>
    </xdr:from>
    <xdr:to>
      <xdr:col>16</xdr:col>
      <xdr:colOff>504824</xdr:colOff>
      <xdr:row>1</xdr:row>
      <xdr:rowOff>0</xdr:rowOff>
    </xdr:to>
    <xdr:sp macro="[0]!A_返回主界面">
      <xdr:nvSpPr>
        <xdr:cNvPr id="3" name="Text Box 1"/>
        <xdr:cNvSpPr txBox="1">
          <a:spLocks noChangeAspect="1" noChangeArrowheads="1"/>
        </xdr:cNvSpPr>
      </xdr:nvSpPr>
      <xdr:spPr>
        <a:xfrm>
          <a:off x="10172065" y="123825"/>
          <a:ext cx="9620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8</xdr:col>
      <xdr:colOff>552451</xdr:colOff>
      <xdr:row>0</xdr:row>
      <xdr:rowOff>180976</xdr:rowOff>
    </xdr:from>
    <xdr:to>
      <xdr:col>9</xdr:col>
      <xdr:colOff>647701</xdr:colOff>
      <xdr:row>1</xdr:row>
      <xdr:rowOff>171451</xdr:rowOff>
    </xdr:to>
    <xdr:sp macro="[0]!yszl">
      <xdr:nvSpPr>
        <xdr:cNvPr id="2" name="Text Box 4"/>
        <xdr:cNvSpPr txBox="1">
          <a:spLocks noChangeAspect="1" noChangeArrowheads="1"/>
        </xdr:cNvSpPr>
      </xdr:nvSpPr>
      <xdr:spPr>
        <a:xfrm>
          <a:off x="6210300" y="180975"/>
          <a:ext cx="781050" cy="30480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10</xdr:col>
      <xdr:colOff>123824</xdr:colOff>
      <xdr:row>0</xdr:row>
      <xdr:rowOff>190500</xdr:rowOff>
    </xdr:from>
    <xdr:to>
      <xdr:col>11</xdr:col>
      <xdr:colOff>438149</xdr:colOff>
      <xdr:row>1</xdr:row>
      <xdr:rowOff>161925</xdr:rowOff>
    </xdr:to>
    <xdr:sp macro="[0]!A_返回主界面">
      <xdr:nvSpPr>
        <xdr:cNvPr id="3" name="Text Box 1"/>
        <xdr:cNvSpPr txBox="1">
          <a:spLocks noChangeAspect="1" noChangeArrowheads="1"/>
        </xdr:cNvSpPr>
      </xdr:nvSpPr>
      <xdr:spPr>
        <a:xfrm>
          <a:off x="7152640" y="190500"/>
          <a:ext cx="10001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6</xdr:col>
      <xdr:colOff>609601</xdr:colOff>
      <xdr:row>0</xdr:row>
      <xdr:rowOff>76201</xdr:rowOff>
    </xdr:from>
    <xdr:to>
      <xdr:col>8</xdr:col>
      <xdr:colOff>19051</xdr:colOff>
      <xdr:row>1</xdr:row>
      <xdr:rowOff>66676</xdr:rowOff>
    </xdr:to>
    <xdr:sp macro="[0]!zhzl">
      <xdr:nvSpPr>
        <xdr:cNvPr id="2" name="Text Box 4"/>
        <xdr:cNvSpPr txBox="1">
          <a:spLocks noChangeAspect="1" noChangeArrowheads="1"/>
        </xdr:cNvSpPr>
      </xdr:nvSpPr>
      <xdr:spPr>
        <a:xfrm>
          <a:off x="5562600" y="76200"/>
          <a:ext cx="781050" cy="30480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8</xdr:col>
      <xdr:colOff>180974</xdr:colOff>
      <xdr:row>0</xdr:row>
      <xdr:rowOff>85725</xdr:rowOff>
    </xdr:from>
    <xdr:to>
      <xdr:col>9</xdr:col>
      <xdr:colOff>495299</xdr:colOff>
      <xdr:row>1</xdr:row>
      <xdr:rowOff>57150</xdr:rowOff>
    </xdr:to>
    <xdr:sp macro="[0]!A_返回主界面">
      <xdr:nvSpPr>
        <xdr:cNvPr id="3" name="Text Box 1"/>
        <xdr:cNvSpPr txBox="1">
          <a:spLocks noChangeAspect="1" noChangeArrowheads="1"/>
        </xdr:cNvSpPr>
      </xdr:nvSpPr>
      <xdr:spPr>
        <a:xfrm>
          <a:off x="6504940" y="85725"/>
          <a:ext cx="10001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7</xdr:col>
      <xdr:colOff>581025</xdr:colOff>
      <xdr:row>0</xdr:row>
      <xdr:rowOff>38100</xdr:rowOff>
    </xdr:from>
    <xdr:to>
      <xdr:col>9</xdr:col>
      <xdr:colOff>114300</xdr:colOff>
      <xdr:row>0</xdr:row>
      <xdr:rowOff>331891</xdr:rowOff>
    </xdr:to>
    <xdr:sp macro="[0]!zhdz">
      <xdr:nvSpPr>
        <xdr:cNvPr id="2" name="Text Box 4"/>
        <xdr:cNvSpPr txBox="1">
          <a:spLocks noChangeAspect="1" noChangeArrowheads="1"/>
        </xdr:cNvSpPr>
      </xdr:nvSpPr>
      <xdr:spPr>
        <a:xfrm>
          <a:off x="6086475" y="38100"/>
          <a:ext cx="904875" cy="29337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200024</xdr:colOff>
      <xdr:row>0</xdr:row>
      <xdr:rowOff>28575</xdr:rowOff>
    </xdr:from>
    <xdr:to>
      <xdr:col>10</xdr:col>
      <xdr:colOff>476249</xdr:colOff>
      <xdr:row>0</xdr:row>
      <xdr:rowOff>314325</xdr:rowOff>
    </xdr:to>
    <xdr:sp macro="[0]!A_返回主界面">
      <xdr:nvSpPr>
        <xdr:cNvPr id="3" name="Text Box 1"/>
        <xdr:cNvSpPr txBox="1">
          <a:spLocks noChangeAspect="1" noChangeArrowheads="1"/>
        </xdr:cNvSpPr>
      </xdr:nvSpPr>
      <xdr:spPr>
        <a:xfrm>
          <a:off x="7076440" y="28575"/>
          <a:ext cx="9620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7</xdr:col>
      <xdr:colOff>19050</xdr:colOff>
      <xdr:row>0</xdr:row>
      <xdr:rowOff>0</xdr:rowOff>
    </xdr:from>
    <xdr:to>
      <xdr:col>8</xdr:col>
      <xdr:colOff>342900</xdr:colOff>
      <xdr:row>0</xdr:row>
      <xdr:rowOff>285750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6648450" y="0"/>
          <a:ext cx="100965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6</xdr:col>
      <xdr:colOff>495300</xdr:colOff>
      <xdr:row>0</xdr:row>
      <xdr:rowOff>0</xdr:rowOff>
    </xdr:from>
    <xdr:to>
      <xdr:col>8</xdr:col>
      <xdr:colOff>114300</xdr:colOff>
      <xdr:row>0</xdr:row>
      <xdr:rowOff>285750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6438900" y="0"/>
          <a:ext cx="99060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6</xdr:col>
      <xdr:colOff>114300</xdr:colOff>
      <xdr:row>0</xdr:row>
      <xdr:rowOff>19050</xdr:rowOff>
    </xdr:from>
    <xdr:to>
      <xdr:col>7</xdr:col>
      <xdr:colOff>133350</xdr:colOff>
      <xdr:row>0</xdr:row>
      <xdr:rowOff>304800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7181850" y="19050"/>
          <a:ext cx="70485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6</xdr:col>
      <xdr:colOff>66674</xdr:colOff>
      <xdr:row>0</xdr:row>
      <xdr:rowOff>0</xdr:rowOff>
    </xdr:from>
    <xdr:to>
      <xdr:col>7</xdr:col>
      <xdr:colOff>19049</xdr:colOff>
      <xdr:row>0</xdr:row>
      <xdr:rowOff>285750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7133590" y="0"/>
          <a:ext cx="63817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17</xdr:col>
      <xdr:colOff>161925</xdr:colOff>
      <xdr:row>0</xdr:row>
      <xdr:rowOff>0</xdr:rowOff>
    </xdr:from>
    <xdr:to>
      <xdr:col>18</xdr:col>
      <xdr:colOff>85725</xdr:colOff>
      <xdr:row>0</xdr:row>
      <xdr:rowOff>285750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12153900" y="0"/>
          <a:ext cx="60960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15</xdr:col>
      <xdr:colOff>523875</xdr:colOff>
      <xdr:row>0</xdr:row>
      <xdr:rowOff>9525</xdr:rowOff>
    </xdr:from>
    <xdr:to>
      <xdr:col>16</xdr:col>
      <xdr:colOff>638175</xdr:colOff>
      <xdr:row>0</xdr:row>
      <xdr:rowOff>295275</xdr:rowOff>
    </xdr:to>
    <xdr:sp macro="[0]!B_一键更新库存">
      <xdr:nvSpPr>
        <xdr:cNvPr id="3" name="Text Box 1"/>
        <xdr:cNvSpPr txBox="1">
          <a:spLocks noChangeAspect="1" noChangeArrowheads="1"/>
        </xdr:cNvSpPr>
      </xdr:nvSpPr>
      <xdr:spPr>
        <a:xfrm>
          <a:off x="11144250" y="9525"/>
          <a:ext cx="80010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库存更新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9</xdr:col>
      <xdr:colOff>685800</xdr:colOff>
      <xdr:row>5</xdr:row>
      <xdr:rowOff>47625</xdr:rowOff>
    </xdr:from>
    <xdr:to>
      <xdr:col>10</xdr:col>
      <xdr:colOff>885825</xdr:colOff>
      <xdr:row>5</xdr:row>
      <xdr:rowOff>295275</xdr:rowOff>
    </xdr:to>
    <xdr:sp macro="[0]!R_入库保存">
      <xdr:nvSpPr>
        <xdr:cNvPr id="2" name="Text Box 13"/>
        <xdr:cNvSpPr txBox="1">
          <a:spLocks noChangeAspect="1" noChangeArrowheads="1"/>
        </xdr:cNvSpPr>
      </xdr:nvSpPr>
      <xdr:spPr>
        <a:xfrm>
          <a:off x="8420100" y="1162050"/>
          <a:ext cx="962025" cy="2476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确认单据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685800</xdr:colOff>
      <xdr:row>10</xdr:row>
      <xdr:rowOff>209550</xdr:rowOff>
    </xdr:from>
    <xdr:to>
      <xdr:col>10</xdr:col>
      <xdr:colOff>885825</xdr:colOff>
      <xdr:row>11</xdr:row>
      <xdr:rowOff>180975</xdr:rowOff>
    </xdr:to>
    <xdr:sp macro="[0]!R_入库清空">
      <xdr:nvSpPr>
        <xdr:cNvPr id="3" name="Text Box 14"/>
        <xdr:cNvSpPr txBox="1">
          <a:spLocks noChangeAspect="1" noChangeArrowheads="1"/>
        </xdr:cNvSpPr>
      </xdr:nvSpPr>
      <xdr:spPr>
        <a:xfrm>
          <a:off x="8420100" y="2838450"/>
          <a:ext cx="962025" cy="2476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清    空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685800</xdr:colOff>
      <xdr:row>7</xdr:row>
      <xdr:rowOff>200025</xdr:rowOff>
    </xdr:from>
    <xdr:to>
      <xdr:col>10</xdr:col>
      <xdr:colOff>885825</xdr:colOff>
      <xdr:row>8</xdr:row>
      <xdr:rowOff>171450</xdr:rowOff>
    </xdr:to>
    <xdr:sp macro="[0]!R_入库删除">
      <xdr:nvSpPr>
        <xdr:cNvPr id="4" name="Text Box 16"/>
        <xdr:cNvSpPr txBox="1">
          <a:spLocks noChangeAspect="1" noChangeArrowheads="1"/>
        </xdr:cNvSpPr>
      </xdr:nvSpPr>
      <xdr:spPr>
        <a:xfrm>
          <a:off x="8420100" y="2000250"/>
          <a:ext cx="962025" cy="2476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删除单据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685800</xdr:colOff>
      <xdr:row>6</xdr:row>
      <xdr:rowOff>57150</xdr:rowOff>
    </xdr:from>
    <xdr:to>
      <xdr:col>10</xdr:col>
      <xdr:colOff>885825</xdr:colOff>
      <xdr:row>7</xdr:row>
      <xdr:rowOff>28575</xdr:rowOff>
    </xdr:to>
    <xdr:sp macro="[0]!R_入库查询">
      <xdr:nvSpPr>
        <xdr:cNvPr id="5" name="Text Box 17"/>
        <xdr:cNvSpPr txBox="1">
          <a:spLocks noChangeAspect="1" noChangeArrowheads="1"/>
        </xdr:cNvSpPr>
      </xdr:nvSpPr>
      <xdr:spPr>
        <a:xfrm>
          <a:off x="8420100" y="1581150"/>
          <a:ext cx="962025" cy="2476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查询单据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685800</xdr:colOff>
      <xdr:row>12</xdr:row>
      <xdr:rowOff>76200</xdr:rowOff>
    </xdr:from>
    <xdr:to>
      <xdr:col>10</xdr:col>
      <xdr:colOff>885825</xdr:colOff>
      <xdr:row>13</xdr:row>
      <xdr:rowOff>104775</xdr:rowOff>
    </xdr:to>
    <xdr:sp macro="[0]!A_返回主界面">
      <xdr:nvSpPr>
        <xdr:cNvPr id="6" name="Text Box 18"/>
        <xdr:cNvSpPr txBox="1">
          <a:spLocks noChangeAspect="1" noChangeArrowheads="1"/>
        </xdr:cNvSpPr>
      </xdr:nvSpPr>
      <xdr:spPr>
        <a:xfrm>
          <a:off x="8420100" y="3257550"/>
          <a:ext cx="962025" cy="30480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685800</xdr:colOff>
      <xdr:row>9</xdr:row>
      <xdr:rowOff>66675</xdr:rowOff>
    </xdr:from>
    <xdr:to>
      <xdr:col>10</xdr:col>
      <xdr:colOff>885825</xdr:colOff>
      <xdr:row>10</xdr:row>
      <xdr:rowOff>38100</xdr:rowOff>
    </xdr:to>
    <xdr:sp macro="[0]!R_入库单打印">
      <xdr:nvSpPr>
        <xdr:cNvPr id="7" name="Text Box 14"/>
        <xdr:cNvSpPr txBox="1">
          <a:spLocks noChangeAspect="1" noChangeArrowheads="1"/>
        </xdr:cNvSpPr>
      </xdr:nvSpPr>
      <xdr:spPr>
        <a:xfrm>
          <a:off x="8420100" y="2419350"/>
          <a:ext cx="962025" cy="2476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打    印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9</xdr:col>
      <xdr:colOff>561975</xdr:colOff>
      <xdr:row>5</xdr:row>
      <xdr:rowOff>180975</xdr:rowOff>
    </xdr:from>
    <xdr:to>
      <xdr:col>10</xdr:col>
      <xdr:colOff>854319</xdr:colOff>
      <xdr:row>6</xdr:row>
      <xdr:rowOff>9525</xdr:rowOff>
    </xdr:to>
    <xdr:sp macro="[0]!C_出库保存">
      <xdr:nvSpPr>
        <xdr:cNvPr id="2" name="Text Box 4"/>
        <xdr:cNvSpPr txBox="1">
          <a:spLocks noChangeAspect="1" noChangeArrowheads="1"/>
        </xdr:cNvSpPr>
      </xdr:nvSpPr>
      <xdr:spPr>
        <a:xfrm>
          <a:off x="8258175" y="1504950"/>
          <a:ext cx="1025525" cy="23812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确认单据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561975</xdr:colOff>
      <xdr:row>10</xdr:row>
      <xdr:rowOff>228600</xdr:rowOff>
    </xdr:from>
    <xdr:to>
      <xdr:col>10</xdr:col>
      <xdr:colOff>854319</xdr:colOff>
      <xdr:row>11</xdr:row>
      <xdr:rowOff>190500</xdr:rowOff>
    </xdr:to>
    <xdr:sp macro="[0]!C_出库清空">
      <xdr:nvSpPr>
        <xdr:cNvPr id="3" name="Text Box 5"/>
        <xdr:cNvSpPr txBox="1">
          <a:spLocks noChangeAspect="1" noChangeArrowheads="1"/>
        </xdr:cNvSpPr>
      </xdr:nvSpPr>
      <xdr:spPr>
        <a:xfrm>
          <a:off x="8258175" y="3067050"/>
          <a:ext cx="1025525" cy="23812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清   空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561974</xdr:colOff>
      <xdr:row>7</xdr:row>
      <xdr:rowOff>247650</xdr:rowOff>
    </xdr:from>
    <xdr:to>
      <xdr:col>10</xdr:col>
      <xdr:colOff>867640</xdr:colOff>
      <xdr:row>8</xdr:row>
      <xdr:rowOff>200025</xdr:rowOff>
    </xdr:to>
    <xdr:sp macro="[0]!C_出库删除">
      <xdr:nvSpPr>
        <xdr:cNvPr id="4" name="Text Box 7"/>
        <xdr:cNvSpPr txBox="1">
          <a:spLocks noChangeAspect="1" noChangeArrowheads="1"/>
        </xdr:cNvSpPr>
      </xdr:nvSpPr>
      <xdr:spPr>
        <a:xfrm>
          <a:off x="8257540" y="2257425"/>
          <a:ext cx="1039495" cy="22860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删除单据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561975</xdr:colOff>
      <xdr:row>6</xdr:row>
      <xdr:rowOff>142875</xdr:rowOff>
    </xdr:from>
    <xdr:to>
      <xdr:col>10</xdr:col>
      <xdr:colOff>854319</xdr:colOff>
      <xdr:row>7</xdr:row>
      <xdr:rowOff>104775</xdr:rowOff>
    </xdr:to>
    <xdr:sp macro="[0]!C_出库查询">
      <xdr:nvSpPr>
        <xdr:cNvPr id="5" name="Text Box 8"/>
        <xdr:cNvSpPr txBox="1">
          <a:spLocks noChangeAspect="1" noChangeArrowheads="1"/>
        </xdr:cNvSpPr>
      </xdr:nvSpPr>
      <xdr:spPr>
        <a:xfrm>
          <a:off x="8258175" y="1876425"/>
          <a:ext cx="1025525" cy="23812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查询单据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561975</xdr:colOff>
      <xdr:row>12</xdr:row>
      <xdr:rowOff>114299</xdr:rowOff>
    </xdr:from>
    <xdr:to>
      <xdr:col>10</xdr:col>
      <xdr:colOff>895350</xdr:colOff>
      <xdr:row>13</xdr:row>
      <xdr:rowOff>123825</xdr:rowOff>
    </xdr:to>
    <xdr:sp macro="[0]!A_返回主界面">
      <xdr:nvSpPr>
        <xdr:cNvPr id="6" name="Text Box 9"/>
        <xdr:cNvSpPr txBox="1">
          <a:spLocks noChangeAspect="1" noChangeArrowheads="1"/>
        </xdr:cNvSpPr>
      </xdr:nvSpPr>
      <xdr:spPr>
        <a:xfrm>
          <a:off x="8258175" y="3504565"/>
          <a:ext cx="1066800" cy="28638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9</xdr:col>
      <xdr:colOff>561975</xdr:colOff>
      <xdr:row>9</xdr:row>
      <xdr:rowOff>85725</xdr:rowOff>
    </xdr:from>
    <xdr:to>
      <xdr:col>10</xdr:col>
      <xdr:colOff>854319</xdr:colOff>
      <xdr:row>10</xdr:row>
      <xdr:rowOff>47625</xdr:rowOff>
    </xdr:to>
    <xdr:sp macro="[0]!C_销售单打印">
      <xdr:nvSpPr>
        <xdr:cNvPr id="7" name="Text Box 14"/>
        <xdr:cNvSpPr txBox="1">
          <a:spLocks noChangeAspect="1" noChangeArrowheads="1"/>
        </xdr:cNvSpPr>
      </xdr:nvSpPr>
      <xdr:spPr>
        <a:xfrm>
          <a:off x="8258175" y="2647950"/>
          <a:ext cx="1025525" cy="23812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打   印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3</xdr:col>
      <xdr:colOff>95249</xdr:colOff>
      <xdr:row>0</xdr:row>
      <xdr:rowOff>0</xdr:rowOff>
    </xdr:from>
    <xdr:to>
      <xdr:col>3</xdr:col>
      <xdr:colOff>685800</xdr:colOff>
      <xdr:row>0</xdr:row>
      <xdr:rowOff>285750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1999615" y="0"/>
          <a:ext cx="59118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12</xdr:col>
      <xdr:colOff>638175</xdr:colOff>
      <xdr:row>0</xdr:row>
      <xdr:rowOff>48893</xdr:rowOff>
    </xdr:from>
    <xdr:to>
      <xdr:col>13</xdr:col>
      <xdr:colOff>523874</xdr:colOff>
      <xdr:row>0</xdr:row>
      <xdr:rowOff>341422</xdr:rowOff>
    </xdr:to>
    <xdr:sp macro="[0]!danpin">
      <xdr:nvSpPr>
        <xdr:cNvPr id="2" name="Text Box 4"/>
        <xdr:cNvSpPr txBox="1">
          <a:spLocks noChangeAspect="1" noChangeArrowheads="1"/>
        </xdr:cNvSpPr>
      </xdr:nvSpPr>
      <xdr:spPr>
        <a:xfrm>
          <a:off x="9334500" y="48260"/>
          <a:ext cx="628015" cy="29273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13</xdr:col>
      <xdr:colOff>647700</xdr:colOff>
      <xdr:row>0</xdr:row>
      <xdr:rowOff>47625</xdr:rowOff>
    </xdr:from>
    <xdr:to>
      <xdr:col>15</xdr:col>
      <xdr:colOff>180975</xdr:colOff>
      <xdr:row>0</xdr:row>
      <xdr:rowOff>333375</xdr:rowOff>
    </xdr:to>
    <xdr:sp macro="[0]!A_返回主界面">
      <xdr:nvSpPr>
        <xdr:cNvPr id="3" name="Text Box 1"/>
        <xdr:cNvSpPr txBox="1">
          <a:spLocks noChangeAspect="1" noChangeArrowheads="1"/>
        </xdr:cNvSpPr>
      </xdr:nvSpPr>
      <xdr:spPr>
        <a:xfrm>
          <a:off x="10086975" y="47625"/>
          <a:ext cx="10382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0</xdr:col>
      <xdr:colOff>28575</xdr:colOff>
      <xdr:row>0</xdr:row>
      <xdr:rowOff>66675</xdr:rowOff>
    </xdr:from>
    <xdr:to>
      <xdr:col>1</xdr:col>
      <xdr:colOff>647700</xdr:colOff>
      <xdr:row>0</xdr:row>
      <xdr:rowOff>352425</xdr:rowOff>
    </xdr:to>
    <xdr:sp macro="[0]!A_返回主界面">
      <xdr:nvSpPr>
        <xdr:cNvPr id="2" name="Text Box 8"/>
        <xdr:cNvSpPr txBox="1">
          <a:spLocks noChangeAspect="1" noChangeArrowheads="1"/>
        </xdr:cNvSpPr>
      </xdr:nvSpPr>
      <xdr:spPr>
        <a:xfrm>
          <a:off x="28575" y="66675"/>
          <a:ext cx="95250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2</xdr:col>
      <xdr:colOff>47625</xdr:colOff>
      <xdr:row>0</xdr:row>
      <xdr:rowOff>66675</xdr:rowOff>
    </xdr:from>
    <xdr:to>
      <xdr:col>2</xdr:col>
      <xdr:colOff>914400</xdr:colOff>
      <xdr:row>0</xdr:row>
      <xdr:rowOff>352425</xdr:rowOff>
    </xdr:to>
    <xdr:sp macro="[0]!ff_YDJiaQuan">
      <xdr:nvSpPr>
        <xdr:cNvPr id="3" name="Text Box 9"/>
        <xdr:cNvSpPr txBox="1">
          <a:spLocks noChangeAspect="1" noChangeArrowheads="1"/>
        </xdr:cNvSpPr>
      </xdr:nvSpPr>
      <xdr:spPr>
        <a:xfrm>
          <a:off x="1123950" y="66675"/>
          <a:ext cx="86677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点击查询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2</xdr:col>
      <xdr:colOff>1143000</xdr:colOff>
      <xdr:row>0</xdr:row>
      <xdr:rowOff>47625</xdr:rowOff>
    </xdr:from>
    <xdr:to>
      <xdr:col>3</xdr:col>
      <xdr:colOff>695325</xdr:colOff>
      <xdr:row>0</xdr:row>
      <xdr:rowOff>333375</xdr:rowOff>
    </xdr:to>
    <xdr:sp macro="[0]!ff_LiRun">
      <xdr:nvSpPr>
        <xdr:cNvPr id="4" name="Text Box 9"/>
        <xdr:cNvSpPr txBox="1">
          <a:spLocks noChangeAspect="1" noChangeArrowheads="1"/>
        </xdr:cNvSpPr>
      </xdr:nvSpPr>
      <xdr:spPr>
        <a:xfrm>
          <a:off x="2219325" y="47625"/>
          <a:ext cx="86677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利润表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0</xdr:col>
      <xdr:colOff>438150</xdr:colOff>
      <xdr:row>14</xdr:row>
      <xdr:rowOff>95250</xdr:rowOff>
    </xdr:from>
    <xdr:to>
      <xdr:col>1</xdr:col>
      <xdr:colOff>676275</xdr:colOff>
      <xdr:row>15</xdr:row>
      <xdr:rowOff>142875</xdr:rowOff>
    </xdr:to>
    <xdr:sp macro="[0]!A_返回主界面">
      <xdr:nvSpPr>
        <xdr:cNvPr id="2" name="Text Box 3"/>
        <xdr:cNvSpPr txBox="1">
          <a:spLocks noChangeAspect="1" noChangeArrowheads="1"/>
        </xdr:cNvSpPr>
      </xdr:nvSpPr>
      <xdr:spPr>
        <a:xfrm>
          <a:off x="438150" y="3381375"/>
          <a:ext cx="1009650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0</xdr:col>
      <xdr:colOff>428625</xdr:colOff>
      <xdr:row>10</xdr:row>
      <xdr:rowOff>228600</xdr:rowOff>
    </xdr:from>
    <xdr:to>
      <xdr:col>1</xdr:col>
      <xdr:colOff>619125</xdr:colOff>
      <xdr:row>12</xdr:row>
      <xdr:rowOff>38100</xdr:rowOff>
    </xdr:to>
    <xdr:sp macro="[0]!CX_查询清空">
      <xdr:nvSpPr>
        <xdr:cNvPr id="3" name="Text Box 4"/>
        <xdr:cNvSpPr txBox="1">
          <a:spLocks noChangeAspect="1" noChangeArrowheads="1"/>
        </xdr:cNvSpPr>
      </xdr:nvSpPr>
      <xdr:spPr>
        <a:xfrm>
          <a:off x="428625" y="2562225"/>
          <a:ext cx="9620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清    空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  <xdr:twoCellAnchor editAs="absolute">
    <xdr:from>
      <xdr:col>0</xdr:col>
      <xdr:colOff>438150</xdr:colOff>
      <xdr:row>12</xdr:row>
      <xdr:rowOff>142875</xdr:rowOff>
    </xdr:from>
    <xdr:to>
      <xdr:col>1</xdr:col>
      <xdr:colOff>628650</xdr:colOff>
      <xdr:row>13</xdr:row>
      <xdr:rowOff>190500</xdr:rowOff>
    </xdr:to>
    <xdr:sp macro="[0]!CX_查询系统查询按钮">
      <xdr:nvSpPr>
        <xdr:cNvPr id="4" name="Text Box 5"/>
        <xdr:cNvSpPr txBox="1">
          <a:spLocks noChangeAspect="1" noChangeArrowheads="1"/>
        </xdr:cNvSpPr>
      </xdr:nvSpPr>
      <xdr:spPr>
        <a:xfrm>
          <a:off x="438150" y="2952750"/>
          <a:ext cx="9620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点击查询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4</xdr:col>
      <xdr:colOff>104775</xdr:colOff>
      <xdr:row>0</xdr:row>
      <xdr:rowOff>114300</xdr:rowOff>
    </xdr:from>
    <xdr:to>
      <xdr:col>5</xdr:col>
      <xdr:colOff>419101</xdr:colOff>
      <xdr:row>0</xdr:row>
      <xdr:rowOff>400050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7210425" y="114300"/>
          <a:ext cx="1000125" cy="285750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2</xdr:col>
      <xdr:colOff>352424</xdr:colOff>
      <xdr:row>0</xdr:row>
      <xdr:rowOff>57150</xdr:rowOff>
    </xdr:from>
    <xdr:to>
      <xdr:col>4</xdr:col>
      <xdr:colOff>9525</xdr:colOff>
      <xdr:row>0</xdr:row>
      <xdr:rowOff>338818</xdr:rowOff>
    </xdr:to>
    <xdr:sp macro="[0]!A_返回主界面">
      <xdr:nvSpPr>
        <xdr:cNvPr id="2" name="Text Box 1"/>
        <xdr:cNvSpPr txBox="1">
          <a:spLocks noChangeAspect="1" noChangeArrowheads="1"/>
        </xdr:cNvSpPr>
      </xdr:nvSpPr>
      <xdr:spPr>
        <a:xfrm>
          <a:off x="2352040" y="57150"/>
          <a:ext cx="1029335" cy="281305"/>
        </a:xfrm>
        <a:prstGeom prst="rect">
          <a:avLst/>
        </a:prstGeom>
        <a:solidFill>
          <a:srgbClr val="CCFFFF">
            <a:alpha val="59000"/>
          </a:srgbClr>
        </a:solidFill>
        <a:ln w="9525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ctr" upright="1"/>
        <a:lstStyle/>
        <a:p>
          <a:pPr marL="0" indent="0" algn="ctr" rtl="0" eaLnBrk="1" fontAlgn="auto" hangingPunct="1">
            <a:spcBef>
              <a:spcPts val="0"/>
            </a:spcBef>
            <a:spcAft>
              <a:spcPts val="0"/>
            </a:spcAft>
            <a:defRPr sz="1000"/>
          </a:pPr>
          <a:r>
            <a:rPr lang="zh-CN" altLang="en-US" sz="1200" b="0" i="0" u="none" strike="noStrike" baseline="0">
              <a:solidFill>
                <a:srgbClr val="000080"/>
              </a:solidFill>
              <a:latin typeface="宋体" panose="02010600030101010101" pitchFamily="7" charset="-122"/>
              <a:ea typeface="宋体" panose="02010600030101010101" pitchFamily="7" charset="-122"/>
              <a:cs typeface="+mn-cs"/>
            </a:rPr>
            <a:t>返回主界面</a:t>
          </a:r>
          <a:endParaRPr lang="zh-CN" altLang="en-US" sz="1200" b="0" i="0" u="none" strike="noStrike" baseline="0">
            <a:solidFill>
              <a:srgbClr val="000080"/>
            </a:solidFill>
            <a:latin typeface="宋体" panose="02010600030101010101" pitchFamily="7" charset="-122"/>
            <a:ea typeface="宋体" panose="02010600030101010101" pitchFamily="7" charset="-122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kingsoft.kingsoft-PC.000\Desktop\&#36716;&#35270;&#39057;\output\&#26032;&#24314;&#25991;&#20214;&#22841;\&#27169;&#26495;4\&#26410;&#22788;&#29702;\Users\cw-2139\AppData\Roaming\Microsoft\Excel\&#65316;&#65314;&#38283;&#30330;\Excel\QC&#65403;&#65392;&#65400;&#65433;&#30330;&#34920;\&#31777;&#21336;&#12288;&#12377;&#12368;&#20351;&#12360;&#12427;&#12288;QC&#65411;&#65438;&#65392;&#65408;&#65404;-&#65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七つ道具"/>
      <sheetName val="目次"/>
      <sheetName val="ｸﾞﾗﾌ　ﾖｺ"/>
      <sheetName val="ﾃﾞｰﾀ集計"/>
      <sheetName val="Sheet1"/>
      <sheetName val="ﾃﾞｰﾀ集計 (Cpk)"/>
      <sheetName val="工程能力 (Cpk)"/>
      <sheetName val="工程能力"/>
      <sheetName val="差分集計50"/>
      <sheetName val="差分集計50 (2)"/>
      <sheetName val="1 ﾊﾟﾚｰﾄ図　１ "/>
      <sheetName val="1  ﾊﾟﾚｰﾄ図　２"/>
      <sheetName val="1  ﾊﾟﾚｰﾄ図　　正"/>
      <sheetName val="1  ﾊﾟﾚｰﾄ図 (2)"/>
      <sheetName val="1  ﾊﾟﾚｰﾄ図　年間集計"/>
      <sheetName val="2  特性要因図"/>
      <sheetName val="3  ﾋｽﾄｸﾞﾗﾑ"/>
      <sheetName val="6  ｘ－R管理図"/>
      <sheetName val="6  ｘ－R管理図 (n=25)"/>
      <sheetName val="7  散布図"/>
      <sheetName val="7  散布図 (n=50)"/>
      <sheetName val="7  散布図 (２系列n=30)"/>
      <sheetName val="7  散布図 (２系列n=30) (input画面改善)"/>
      <sheetName val="N3 系統図"/>
      <sheetName val="N4 ﾏﾄﾘｯｸｽ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K58"/>
  <sheetViews>
    <sheetView showZeros="0" workbookViewId="0">
      <selection activeCell="B6" sqref="B6:D6"/>
    </sheetView>
  </sheetViews>
  <sheetFormatPr defaultColWidth="0" defaultRowHeight="14.25" zeroHeight="1"/>
  <cols>
    <col min="1" max="1" width="4.625" style="112" customWidth="1"/>
    <col min="2" max="2" width="3.5" style="112" customWidth="1"/>
    <col min="3" max="3" width="10.25" style="112" customWidth="1"/>
    <col min="4" max="4" width="11.75" style="112" customWidth="1"/>
    <col min="5" max="5" width="9" style="112" customWidth="1"/>
    <col min="6" max="6" width="7.25" style="112" customWidth="1"/>
    <col min="7" max="7" width="6.5" style="112" customWidth="1"/>
    <col min="8" max="8" width="9.5" style="112" customWidth="1"/>
    <col min="9" max="9" width="13.125" style="112" customWidth="1"/>
    <col min="10" max="10" width="12.75" style="112" customWidth="1"/>
    <col min="11" max="11" width="3.25" style="112" customWidth="1"/>
    <col min="12" max="16384" width="0" style="112" hidden="1"/>
  </cols>
  <sheetData>
    <row r="1" ht="17.4" spans="1:11">
      <c r="A1" s="113" t="str">
        <f>系统设置!$C$4&amp;"      "</f>
        <v>北京市XXX科技有限公司      </v>
      </c>
      <c r="B1" s="113"/>
      <c r="C1" s="113"/>
      <c r="D1" s="113"/>
      <c r="E1" s="113"/>
      <c r="F1" s="113"/>
      <c r="G1" s="113"/>
      <c r="H1" s="113"/>
      <c r="I1" s="128" t="s">
        <v>0</v>
      </c>
      <c r="J1" s="128"/>
      <c r="K1" s="129"/>
    </row>
    <row r="2" ht="15.6" spans="1:11">
      <c r="A2" s="114" t="str">
        <f>"地址："&amp;系统设置!$C$5&amp;"    电话："&amp;系统设置!$C$6&amp;"     "</f>
        <v>地址：XX区CC街道XX巷XXC号    电话：010-12388888     </v>
      </c>
      <c r="B2" s="114"/>
      <c r="C2" s="114"/>
      <c r="D2" s="114"/>
      <c r="E2" s="114"/>
      <c r="F2" s="114"/>
      <c r="G2" s="114"/>
      <c r="H2" s="114"/>
      <c r="I2" s="130" t="str">
        <f>"NO:"&amp;销售录入!$H$2</f>
        <v>NO:</v>
      </c>
      <c r="J2" s="130"/>
      <c r="K2" s="129"/>
    </row>
    <row r="3" s="111" customFormat="1" ht="10.8" spans="1:11">
      <c r="A3" s="115" t="s">
        <v>1</v>
      </c>
      <c r="B3" s="115"/>
      <c r="C3" s="115">
        <f>销售录入!$C$3</f>
        <v>0</v>
      </c>
      <c r="D3" s="115"/>
      <c r="E3" s="116" t="s">
        <v>2</v>
      </c>
      <c r="F3" s="116"/>
      <c r="G3" s="117">
        <f>销售录入!$H$4</f>
        <v>0</v>
      </c>
      <c r="H3" s="117"/>
      <c r="I3" s="130" t="s">
        <v>3</v>
      </c>
      <c r="J3" s="115">
        <f>销售录入!$I$61</f>
        <v>0</v>
      </c>
      <c r="K3" s="131"/>
    </row>
    <row r="4" s="111" customFormat="1" ht="10.8" spans="1:11">
      <c r="A4" s="115" t="s">
        <v>4</v>
      </c>
      <c r="B4" s="115"/>
      <c r="C4" s="115">
        <f>销售录入!$C$4</f>
        <v>0</v>
      </c>
      <c r="D4" s="115"/>
      <c r="E4" s="116" t="s">
        <v>5</v>
      </c>
      <c r="F4" s="116"/>
      <c r="G4" s="118" t="str">
        <f>销售录入!$H$3</f>
        <v>XS-180403-007</v>
      </c>
      <c r="H4" s="118"/>
      <c r="I4" s="130" t="s">
        <v>6</v>
      </c>
      <c r="J4" s="132">
        <f>销售录入!$H$1</f>
        <v>0</v>
      </c>
      <c r="K4" s="131"/>
    </row>
    <row r="5" s="111" customFormat="1" customHeight="1" spans="1:11">
      <c r="A5" s="119" t="s">
        <v>7</v>
      </c>
      <c r="B5" s="119" t="s">
        <v>8</v>
      </c>
      <c r="C5" s="119"/>
      <c r="D5" s="119"/>
      <c r="E5" s="119" t="s">
        <v>9</v>
      </c>
      <c r="F5" s="119" t="s">
        <v>10</v>
      </c>
      <c r="G5" s="119" t="s">
        <v>11</v>
      </c>
      <c r="H5" s="119" t="s">
        <v>12</v>
      </c>
      <c r="I5" s="119" t="s">
        <v>13</v>
      </c>
      <c r="J5" s="119" t="s">
        <v>14</v>
      </c>
      <c r="K5" s="133" t="s">
        <v>15</v>
      </c>
    </row>
    <row r="6" s="111" customFormat="1" ht="18" customHeight="1" spans="1:11">
      <c r="A6" s="119">
        <f t="shared" ref="A6:A55" si="0">IF(B6&lt;&gt;"",ROW()-5,"")</f>
        <v>1</v>
      </c>
      <c r="B6" s="120" t="str">
        <f>销售录入!$B6</f>
        <v>商品编号</v>
      </c>
      <c r="C6" s="119"/>
      <c r="D6" s="119"/>
      <c r="E6" s="119" t="str">
        <f>销售录入!$D6</f>
        <v>规格</v>
      </c>
      <c r="F6" s="119" t="str">
        <f>销售录入!$E6</f>
        <v>单位</v>
      </c>
      <c r="G6" s="119" t="str">
        <f>销售录入!$F6</f>
        <v>数量</v>
      </c>
      <c r="H6" s="121" t="str">
        <f>销售录入!$G6</f>
        <v>单价</v>
      </c>
      <c r="I6" s="121" t="str">
        <f>销售录入!$H6</f>
        <v>金额</v>
      </c>
      <c r="J6" s="134" t="str">
        <f>销售录入!$I6</f>
        <v>备  注</v>
      </c>
      <c r="K6" s="133"/>
    </row>
    <row r="7" s="111" customFormat="1" ht="18" customHeight="1" spans="1:11">
      <c r="A7" s="119">
        <f t="shared" si="0"/>
        <v>2</v>
      </c>
      <c r="B7" s="120">
        <f>销售录入!$B7</f>
        <v>0</v>
      </c>
      <c r="C7" s="119"/>
      <c r="D7" s="119"/>
      <c r="E7" s="119">
        <f>销售录入!$D7</f>
        <v>0</v>
      </c>
      <c r="F7" s="119">
        <f>销售录入!$E7</f>
        <v>0</v>
      </c>
      <c r="G7" s="119">
        <f>销售录入!$F7</f>
        <v>0</v>
      </c>
      <c r="H7" s="121">
        <f>销售录入!$G7</f>
        <v>0</v>
      </c>
      <c r="I7" s="121">
        <f>销售录入!$H7</f>
        <v>0</v>
      </c>
      <c r="J7" s="134">
        <f>销售录入!$I7</f>
        <v>0</v>
      </c>
      <c r="K7" s="133"/>
    </row>
    <row r="8" s="111" customFormat="1" ht="18" customHeight="1" spans="1:11">
      <c r="A8" s="119">
        <f t="shared" si="0"/>
        <v>3</v>
      </c>
      <c r="B8" s="120">
        <f>销售录入!$B8</f>
        <v>0</v>
      </c>
      <c r="C8" s="119"/>
      <c r="D8" s="119"/>
      <c r="E8" s="119">
        <f>销售录入!$D8</f>
        <v>0</v>
      </c>
      <c r="F8" s="119">
        <f>销售录入!$E8</f>
        <v>0</v>
      </c>
      <c r="G8" s="119">
        <f>销售录入!$F8</f>
        <v>0</v>
      </c>
      <c r="H8" s="121">
        <f>销售录入!$G8</f>
        <v>0</v>
      </c>
      <c r="I8" s="121">
        <f>销售录入!$H8</f>
        <v>0</v>
      </c>
      <c r="J8" s="134">
        <f>销售录入!$I8</f>
        <v>0</v>
      </c>
      <c r="K8" s="133"/>
    </row>
    <row r="9" s="111" customFormat="1" ht="18" customHeight="1" spans="1:11">
      <c r="A9" s="119">
        <f t="shared" si="0"/>
        <v>4</v>
      </c>
      <c r="B9" s="120">
        <f>销售录入!$B9</f>
        <v>0</v>
      </c>
      <c r="C9" s="119"/>
      <c r="D9" s="119"/>
      <c r="E9" s="119">
        <f>销售录入!$D9</f>
        <v>0</v>
      </c>
      <c r="F9" s="119">
        <f>销售录入!$E9</f>
        <v>0</v>
      </c>
      <c r="G9" s="119">
        <f>销售录入!$F9</f>
        <v>0</v>
      </c>
      <c r="H9" s="121">
        <f>销售录入!$G9</f>
        <v>0</v>
      </c>
      <c r="I9" s="121">
        <f>销售录入!$H9</f>
        <v>0</v>
      </c>
      <c r="J9" s="134">
        <f>销售录入!$I9</f>
        <v>0</v>
      </c>
      <c r="K9" s="133"/>
    </row>
    <row r="10" s="111" customFormat="1" ht="18" customHeight="1" spans="1:11">
      <c r="A10" s="119">
        <f t="shared" si="0"/>
        <v>5</v>
      </c>
      <c r="B10" s="120">
        <f>销售录入!$B10</f>
        <v>0</v>
      </c>
      <c r="C10" s="119"/>
      <c r="D10" s="119"/>
      <c r="E10" s="119">
        <f>销售录入!$D10</f>
        <v>0</v>
      </c>
      <c r="F10" s="119">
        <f>销售录入!$E10</f>
        <v>0</v>
      </c>
      <c r="G10" s="119">
        <f>销售录入!$F10</f>
        <v>0</v>
      </c>
      <c r="H10" s="121">
        <f>销售录入!$G10</f>
        <v>0</v>
      </c>
      <c r="I10" s="121">
        <f>销售录入!$H10</f>
        <v>0</v>
      </c>
      <c r="J10" s="134">
        <f>销售录入!$I10</f>
        <v>0</v>
      </c>
      <c r="K10" s="133"/>
    </row>
    <row r="11" s="111" customFormat="1" ht="18" customHeight="1" spans="1:11">
      <c r="A11" s="119">
        <f t="shared" si="0"/>
        <v>6</v>
      </c>
      <c r="B11" s="120">
        <f>销售录入!$B11</f>
        <v>0</v>
      </c>
      <c r="C11" s="119"/>
      <c r="D11" s="119"/>
      <c r="E11" s="119">
        <f>销售录入!$D11</f>
        <v>0</v>
      </c>
      <c r="F11" s="119">
        <f>销售录入!$E11</f>
        <v>0</v>
      </c>
      <c r="G11" s="119">
        <f>销售录入!$F11</f>
        <v>0</v>
      </c>
      <c r="H11" s="121">
        <f>销售录入!$G11</f>
        <v>0</v>
      </c>
      <c r="I11" s="121">
        <f>销售录入!$H11</f>
        <v>0</v>
      </c>
      <c r="J11" s="134">
        <f>销售录入!$I11</f>
        <v>0</v>
      </c>
      <c r="K11" s="133"/>
    </row>
    <row r="12" s="111" customFormat="1" ht="18" hidden="1" customHeight="1" spans="1:11">
      <c r="A12" s="119">
        <f t="shared" si="0"/>
        <v>7</v>
      </c>
      <c r="B12" s="120">
        <f>销售录入!$B12</f>
        <v>0</v>
      </c>
      <c r="C12" s="119"/>
      <c r="D12" s="119"/>
      <c r="E12" s="119"/>
      <c r="F12" s="119"/>
      <c r="G12" s="119"/>
      <c r="H12" s="121"/>
      <c r="I12" s="121"/>
      <c r="J12" s="134"/>
      <c r="K12" s="133"/>
    </row>
    <row r="13" s="111" customFormat="1" ht="18" hidden="1" customHeight="1" spans="1:11">
      <c r="A13" s="119">
        <f t="shared" si="0"/>
        <v>8</v>
      </c>
      <c r="B13" s="120">
        <f>销售录入!$B13</f>
        <v>0</v>
      </c>
      <c r="C13" s="119"/>
      <c r="D13" s="119"/>
      <c r="E13" s="119"/>
      <c r="F13" s="119"/>
      <c r="G13" s="119"/>
      <c r="H13" s="121"/>
      <c r="I13" s="121"/>
      <c r="J13" s="134"/>
      <c r="K13" s="133"/>
    </row>
    <row r="14" s="111" customFormat="1" ht="18" hidden="1" customHeight="1" spans="1:11">
      <c r="A14" s="119">
        <f t="shared" si="0"/>
        <v>9</v>
      </c>
      <c r="B14" s="120">
        <f>销售录入!$B14</f>
        <v>0</v>
      </c>
      <c r="C14" s="119"/>
      <c r="D14" s="119"/>
      <c r="E14" s="119"/>
      <c r="F14" s="119"/>
      <c r="G14" s="119"/>
      <c r="H14" s="121"/>
      <c r="I14" s="121"/>
      <c r="J14" s="134"/>
      <c r="K14" s="133"/>
    </row>
    <row r="15" s="111" customFormat="1" ht="18" hidden="1" customHeight="1" spans="1:11">
      <c r="A15" s="119">
        <f t="shared" si="0"/>
        <v>10</v>
      </c>
      <c r="B15" s="120">
        <f>销售录入!$B15</f>
        <v>0</v>
      </c>
      <c r="C15" s="119"/>
      <c r="D15" s="119"/>
      <c r="E15" s="119"/>
      <c r="F15" s="119"/>
      <c r="G15" s="119"/>
      <c r="H15" s="121"/>
      <c r="I15" s="121"/>
      <c r="J15" s="134"/>
      <c r="K15" s="133"/>
    </row>
    <row r="16" s="111" customFormat="1" ht="18" hidden="1" customHeight="1" spans="1:11">
      <c r="A16" s="119">
        <f t="shared" si="0"/>
        <v>11</v>
      </c>
      <c r="B16" s="120">
        <f>销售录入!$B16</f>
        <v>0</v>
      </c>
      <c r="C16" s="119"/>
      <c r="D16" s="119"/>
      <c r="E16" s="119"/>
      <c r="F16" s="119"/>
      <c r="G16" s="119"/>
      <c r="H16" s="121"/>
      <c r="I16" s="121"/>
      <c r="J16" s="134"/>
      <c r="K16" s="133"/>
    </row>
    <row r="17" s="111" customFormat="1" ht="18" hidden="1" customHeight="1" spans="1:11">
      <c r="A17" s="119">
        <f t="shared" si="0"/>
        <v>12</v>
      </c>
      <c r="B17" s="120">
        <f>销售录入!$B17</f>
        <v>0</v>
      </c>
      <c r="C17" s="119"/>
      <c r="D17" s="119"/>
      <c r="E17" s="119"/>
      <c r="F17" s="119"/>
      <c r="G17" s="119"/>
      <c r="H17" s="121"/>
      <c r="I17" s="121"/>
      <c r="J17" s="134"/>
      <c r="K17" s="133"/>
    </row>
    <row r="18" s="111" customFormat="1" ht="18" hidden="1" customHeight="1" spans="1:11">
      <c r="A18" s="119">
        <f t="shared" si="0"/>
        <v>13</v>
      </c>
      <c r="B18" s="120">
        <f>销售录入!$B18</f>
        <v>0</v>
      </c>
      <c r="C18" s="119"/>
      <c r="D18" s="119"/>
      <c r="E18" s="119"/>
      <c r="F18" s="119"/>
      <c r="G18" s="119"/>
      <c r="H18" s="121"/>
      <c r="I18" s="121"/>
      <c r="J18" s="134"/>
      <c r="K18" s="133"/>
    </row>
    <row r="19" s="111" customFormat="1" ht="18" hidden="1" customHeight="1" spans="1:11">
      <c r="A19" s="119">
        <f t="shared" si="0"/>
        <v>14</v>
      </c>
      <c r="B19" s="120">
        <f>销售录入!$B19</f>
        <v>0</v>
      </c>
      <c r="C19" s="119"/>
      <c r="D19" s="119"/>
      <c r="E19" s="119"/>
      <c r="F19" s="119"/>
      <c r="G19" s="119"/>
      <c r="H19" s="121"/>
      <c r="I19" s="121"/>
      <c r="J19" s="134"/>
      <c r="K19" s="133"/>
    </row>
    <row r="20" s="111" customFormat="1" ht="18" hidden="1" customHeight="1" spans="1:11">
      <c r="A20" s="119">
        <f t="shared" si="0"/>
        <v>15</v>
      </c>
      <c r="B20" s="120">
        <f>销售录入!$B20</f>
        <v>0</v>
      </c>
      <c r="C20" s="119"/>
      <c r="D20" s="119"/>
      <c r="E20" s="119"/>
      <c r="F20" s="119"/>
      <c r="G20" s="119"/>
      <c r="H20" s="121"/>
      <c r="I20" s="121"/>
      <c r="J20" s="134"/>
      <c r="K20" s="133"/>
    </row>
    <row r="21" s="111" customFormat="1" ht="18" hidden="1" customHeight="1" spans="1:11">
      <c r="A21" s="119">
        <f t="shared" si="0"/>
        <v>16</v>
      </c>
      <c r="B21" s="120">
        <f>销售录入!$B21</f>
        <v>0</v>
      </c>
      <c r="C21" s="119"/>
      <c r="D21" s="119"/>
      <c r="E21" s="119"/>
      <c r="F21" s="119"/>
      <c r="G21" s="119"/>
      <c r="H21" s="121"/>
      <c r="I21" s="121"/>
      <c r="J21" s="134"/>
      <c r="K21" s="133"/>
    </row>
    <row r="22" s="111" customFormat="1" ht="18" hidden="1" customHeight="1" spans="1:11">
      <c r="A22" s="119">
        <f t="shared" si="0"/>
        <v>17</v>
      </c>
      <c r="B22" s="120">
        <f>销售录入!$B22</f>
        <v>0</v>
      </c>
      <c r="C22" s="119"/>
      <c r="D22" s="119"/>
      <c r="E22" s="119"/>
      <c r="F22" s="119"/>
      <c r="G22" s="119"/>
      <c r="H22" s="121"/>
      <c r="I22" s="121"/>
      <c r="J22" s="134"/>
      <c r="K22" s="133"/>
    </row>
    <row r="23" s="111" customFormat="1" ht="18" hidden="1" customHeight="1" spans="1:11">
      <c r="A23" s="119">
        <f t="shared" si="0"/>
        <v>18</v>
      </c>
      <c r="B23" s="120">
        <f>销售录入!$B23</f>
        <v>0</v>
      </c>
      <c r="C23" s="119"/>
      <c r="D23" s="119"/>
      <c r="E23" s="119"/>
      <c r="F23" s="119"/>
      <c r="G23" s="119"/>
      <c r="H23" s="121"/>
      <c r="I23" s="121"/>
      <c r="J23" s="134"/>
      <c r="K23" s="133"/>
    </row>
    <row r="24" s="111" customFormat="1" ht="18" hidden="1" customHeight="1" spans="1:11">
      <c r="A24" s="119">
        <f t="shared" si="0"/>
        <v>19</v>
      </c>
      <c r="B24" s="120">
        <f>销售录入!$B24</f>
        <v>0</v>
      </c>
      <c r="C24" s="119"/>
      <c r="D24" s="119"/>
      <c r="E24" s="119"/>
      <c r="F24" s="119"/>
      <c r="G24" s="119"/>
      <c r="H24" s="121"/>
      <c r="I24" s="121"/>
      <c r="J24" s="134"/>
      <c r="K24" s="133"/>
    </row>
    <row r="25" s="111" customFormat="1" ht="18" hidden="1" customHeight="1" spans="1:11">
      <c r="A25" s="119">
        <f t="shared" si="0"/>
        <v>20</v>
      </c>
      <c r="B25" s="120">
        <f>销售录入!$B25</f>
        <v>0</v>
      </c>
      <c r="C25" s="119"/>
      <c r="D25" s="119"/>
      <c r="E25" s="119"/>
      <c r="F25" s="119"/>
      <c r="G25" s="119"/>
      <c r="H25" s="121"/>
      <c r="I25" s="121"/>
      <c r="J25" s="134"/>
      <c r="K25" s="133"/>
    </row>
    <row r="26" s="111" customFormat="1" ht="18" hidden="1" customHeight="1" spans="1:11">
      <c r="A26" s="119">
        <f t="shared" si="0"/>
        <v>21</v>
      </c>
      <c r="B26" s="120">
        <f>销售录入!$B26</f>
        <v>0</v>
      </c>
      <c r="C26" s="119"/>
      <c r="D26" s="119"/>
      <c r="E26" s="119"/>
      <c r="F26" s="119"/>
      <c r="G26" s="119"/>
      <c r="H26" s="121"/>
      <c r="I26" s="121"/>
      <c r="J26" s="134"/>
      <c r="K26" s="133"/>
    </row>
    <row r="27" s="111" customFormat="1" ht="18" hidden="1" customHeight="1" spans="1:11">
      <c r="A27" s="119">
        <f t="shared" si="0"/>
        <v>22</v>
      </c>
      <c r="B27" s="120">
        <f>销售录入!$B27</f>
        <v>0</v>
      </c>
      <c r="C27" s="119"/>
      <c r="D27" s="119"/>
      <c r="E27" s="119"/>
      <c r="F27" s="119"/>
      <c r="G27" s="119"/>
      <c r="H27" s="121"/>
      <c r="I27" s="121"/>
      <c r="J27" s="134"/>
      <c r="K27" s="133"/>
    </row>
    <row r="28" s="111" customFormat="1" ht="18" hidden="1" customHeight="1" spans="1:11">
      <c r="A28" s="119">
        <f t="shared" si="0"/>
        <v>23</v>
      </c>
      <c r="B28" s="120">
        <f>销售录入!$B28</f>
        <v>0</v>
      </c>
      <c r="C28" s="119"/>
      <c r="D28" s="119"/>
      <c r="E28" s="119"/>
      <c r="F28" s="119"/>
      <c r="G28" s="119"/>
      <c r="H28" s="121"/>
      <c r="I28" s="121"/>
      <c r="J28" s="134"/>
      <c r="K28" s="133"/>
    </row>
    <row r="29" s="111" customFormat="1" ht="18" hidden="1" customHeight="1" spans="1:11">
      <c r="A29" s="119">
        <f t="shared" si="0"/>
        <v>24</v>
      </c>
      <c r="B29" s="120">
        <f>销售录入!$B29</f>
        <v>0</v>
      </c>
      <c r="C29" s="119"/>
      <c r="D29" s="119"/>
      <c r="E29" s="119"/>
      <c r="F29" s="119"/>
      <c r="G29" s="119"/>
      <c r="H29" s="121"/>
      <c r="I29" s="121"/>
      <c r="J29" s="134"/>
      <c r="K29" s="133"/>
    </row>
    <row r="30" s="111" customFormat="1" ht="18" hidden="1" customHeight="1" spans="1:11">
      <c r="A30" s="119">
        <f t="shared" si="0"/>
        <v>25</v>
      </c>
      <c r="B30" s="120">
        <f>销售录入!$B30</f>
        <v>0</v>
      </c>
      <c r="C30" s="119"/>
      <c r="D30" s="119"/>
      <c r="E30" s="119"/>
      <c r="F30" s="119"/>
      <c r="G30" s="119"/>
      <c r="H30" s="121"/>
      <c r="I30" s="121"/>
      <c r="J30" s="134"/>
      <c r="K30" s="133"/>
    </row>
    <row r="31" s="111" customFormat="1" ht="18" hidden="1" customHeight="1" spans="1:11">
      <c r="A31" s="119">
        <f t="shared" si="0"/>
        <v>26</v>
      </c>
      <c r="B31" s="120">
        <f>销售录入!$B31</f>
        <v>0</v>
      </c>
      <c r="C31" s="119"/>
      <c r="D31" s="119"/>
      <c r="E31" s="119"/>
      <c r="F31" s="119"/>
      <c r="G31" s="119"/>
      <c r="H31" s="121"/>
      <c r="I31" s="121"/>
      <c r="J31" s="134"/>
      <c r="K31" s="133"/>
    </row>
    <row r="32" s="111" customFormat="1" ht="18" hidden="1" customHeight="1" spans="1:11">
      <c r="A32" s="119">
        <f t="shared" si="0"/>
        <v>27</v>
      </c>
      <c r="B32" s="120">
        <f>销售录入!$B32</f>
        <v>0</v>
      </c>
      <c r="C32" s="119"/>
      <c r="D32" s="119"/>
      <c r="E32" s="119"/>
      <c r="F32" s="119"/>
      <c r="G32" s="119"/>
      <c r="H32" s="121"/>
      <c r="I32" s="121"/>
      <c r="J32" s="134"/>
      <c r="K32" s="133"/>
    </row>
    <row r="33" s="111" customFormat="1" ht="18" hidden="1" customHeight="1" spans="1:11">
      <c r="A33" s="119">
        <f t="shared" si="0"/>
        <v>28</v>
      </c>
      <c r="B33" s="120">
        <f>销售录入!$B33</f>
        <v>0</v>
      </c>
      <c r="C33" s="119"/>
      <c r="D33" s="119"/>
      <c r="E33" s="119"/>
      <c r="F33" s="119"/>
      <c r="G33" s="119"/>
      <c r="H33" s="121"/>
      <c r="I33" s="121"/>
      <c r="J33" s="134"/>
      <c r="K33" s="133"/>
    </row>
    <row r="34" s="111" customFormat="1" ht="18" hidden="1" customHeight="1" spans="1:11">
      <c r="A34" s="119">
        <f t="shared" si="0"/>
        <v>29</v>
      </c>
      <c r="B34" s="120">
        <f>销售录入!$B34</f>
        <v>0</v>
      </c>
      <c r="C34" s="119"/>
      <c r="D34" s="119"/>
      <c r="E34" s="119"/>
      <c r="F34" s="119"/>
      <c r="G34" s="119"/>
      <c r="H34" s="121"/>
      <c r="I34" s="121"/>
      <c r="J34" s="134"/>
      <c r="K34" s="133"/>
    </row>
    <row r="35" s="111" customFormat="1" ht="18" hidden="1" customHeight="1" spans="1:11">
      <c r="A35" s="119">
        <f t="shared" si="0"/>
        <v>30</v>
      </c>
      <c r="B35" s="120">
        <f>销售录入!$B35</f>
        <v>0</v>
      </c>
      <c r="C35" s="119"/>
      <c r="D35" s="119"/>
      <c r="E35" s="119"/>
      <c r="F35" s="119"/>
      <c r="G35" s="119"/>
      <c r="H35" s="121"/>
      <c r="I35" s="121"/>
      <c r="J35" s="134"/>
      <c r="K35" s="133"/>
    </row>
    <row r="36" s="111" customFormat="1" ht="18" hidden="1" customHeight="1" spans="1:11">
      <c r="A36" s="119">
        <f t="shared" si="0"/>
        <v>31</v>
      </c>
      <c r="B36" s="120">
        <f>销售录入!$B36</f>
        <v>0</v>
      </c>
      <c r="C36" s="119"/>
      <c r="D36" s="119"/>
      <c r="E36" s="119"/>
      <c r="F36" s="119"/>
      <c r="G36" s="119"/>
      <c r="H36" s="121"/>
      <c r="I36" s="121"/>
      <c r="J36" s="134"/>
      <c r="K36" s="133"/>
    </row>
    <row r="37" s="111" customFormat="1" ht="18" hidden="1" customHeight="1" spans="1:11">
      <c r="A37" s="119">
        <f t="shared" si="0"/>
        <v>32</v>
      </c>
      <c r="B37" s="120">
        <f>销售录入!$B37</f>
        <v>0</v>
      </c>
      <c r="C37" s="119"/>
      <c r="D37" s="119"/>
      <c r="E37" s="119"/>
      <c r="F37" s="119"/>
      <c r="G37" s="119"/>
      <c r="H37" s="121"/>
      <c r="I37" s="121"/>
      <c r="J37" s="134"/>
      <c r="K37" s="133"/>
    </row>
    <row r="38" s="111" customFormat="1" ht="18" hidden="1" customHeight="1" spans="1:11">
      <c r="A38" s="119">
        <f t="shared" si="0"/>
        <v>33</v>
      </c>
      <c r="B38" s="120">
        <f>销售录入!$B38</f>
        <v>0</v>
      </c>
      <c r="C38" s="119"/>
      <c r="D38" s="119"/>
      <c r="E38" s="119"/>
      <c r="F38" s="119"/>
      <c r="G38" s="119"/>
      <c r="H38" s="121"/>
      <c r="I38" s="121"/>
      <c r="J38" s="134"/>
      <c r="K38" s="133"/>
    </row>
    <row r="39" s="111" customFormat="1" ht="18" hidden="1" customHeight="1" spans="1:11">
      <c r="A39" s="119">
        <f t="shared" si="0"/>
        <v>34</v>
      </c>
      <c r="B39" s="120">
        <f>销售录入!$B39</f>
        <v>0</v>
      </c>
      <c r="C39" s="119"/>
      <c r="D39" s="119"/>
      <c r="E39" s="119"/>
      <c r="F39" s="119"/>
      <c r="G39" s="119"/>
      <c r="H39" s="121"/>
      <c r="I39" s="121"/>
      <c r="J39" s="134"/>
      <c r="K39" s="133"/>
    </row>
    <row r="40" s="111" customFormat="1" ht="18" hidden="1" customHeight="1" spans="1:11">
      <c r="A40" s="119">
        <f t="shared" si="0"/>
        <v>35</v>
      </c>
      <c r="B40" s="120">
        <f>销售录入!$B40</f>
        <v>0</v>
      </c>
      <c r="C40" s="119"/>
      <c r="D40" s="119"/>
      <c r="E40" s="119"/>
      <c r="F40" s="119"/>
      <c r="G40" s="119"/>
      <c r="H40" s="121"/>
      <c r="I40" s="121"/>
      <c r="J40" s="134"/>
      <c r="K40" s="133"/>
    </row>
    <row r="41" s="111" customFormat="1" ht="18" hidden="1" customHeight="1" spans="1:11">
      <c r="A41" s="119">
        <f t="shared" si="0"/>
        <v>36</v>
      </c>
      <c r="B41" s="120">
        <f>销售录入!$B41</f>
        <v>0</v>
      </c>
      <c r="C41" s="119"/>
      <c r="D41" s="119"/>
      <c r="E41" s="119"/>
      <c r="F41" s="119"/>
      <c r="G41" s="119"/>
      <c r="H41" s="121"/>
      <c r="I41" s="121"/>
      <c r="J41" s="134"/>
      <c r="K41" s="133"/>
    </row>
    <row r="42" s="111" customFormat="1" ht="18" hidden="1" customHeight="1" spans="1:11">
      <c r="A42" s="119">
        <f t="shared" si="0"/>
        <v>37</v>
      </c>
      <c r="B42" s="120">
        <f>销售录入!$B42</f>
        <v>0</v>
      </c>
      <c r="C42" s="119"/>
      <c r="D42" s="119"/>
      <c r="E42" s="119"/>
      <c r="F42" s="119"/>
      <c r="G42" s="119"/>
      <c r="H42" s="121"/>
      <c r="I42" s="121"/>
      <c r="J42" s="134"/>
      <c r="K42" s="133"/>
    </row>
    <row r="43" s="111" customFormat="1" ht="18" hidden="1" customHeight="1" spans="1:11">
      <c r="A43" s="119">
        <f t="shared" si="0"/>
        <v>38</v>
      </c>
      <c r="B43" s="120">
        <f>销售录入!$B43</f>
        <v>0</v>
      </c>
      <c r="C43" s="119"/>
      <c r="D43" s="119"/>
      <c r="E43" s="119"/>
      <c r="F43" s="119"/>
      <c r="G43" s="119"/>
      <c r="H43" s="121"/>
      <c r="I43" s="121"/>
      <c r="J43" s="134"/>
      <c r="K43" s="133"/>
    </row>
    <row r="44" s="111" customFormat="1" ht="18" hidden="1" customHeight="1" spans="1:11">
      <c r="A44" s="119">
        <f t="shared" si="0"/>
        <v>39</v>
      </c>
      <c r="B44" s="120">
        <f>销售录入!$B44</f>
        <v>0</v>
      </c>
      <c r="C44" s="119"/>
      <c r="D44" s="119"/>
      <c r="E44" s="119"/>
      <c r="F44" s="119"/>
      <c r="G44" s="119"/>
      <c r="H44" s="121"/>
      <c r="I44" s="121"/>
      <c r="J44" s="134"/>
      <c r="K44" s="133"/>
    </row>
    <row r="45" s="111" customFormat="1" ht="18" hidden="1" customHeight="1" spans="1:11">
      <c r="A45" s="119">
        <f t="shared" si="0"/>
        <v>40</v>
      </c>
      <c r="B45" s="120">
        <f>销售录入!$B45</f>
        <v>0</v>
      </c>
      <c r="C45" s="119"/>
      <c r="D45" s="119"/>
      <c r="E45" s="119"/>
      <c r="F45" s="119"/>
      <c r="G45" s="119"/>
      <c r="H45" s="121"/>
      <c r="I45" s="121"/>
      <c r="J45" s="134"/>
      <c r="K45" s="133"/>
    </row>
    <row r="46" s="111" customFormat="1" ht="18" hidden="1" customHeight="1" spans="1:11">
      <c r="A46" s="119">
        <f t="shared" si="0"/>
        <v>41</v>
      </c>
      <c r="B46" s="120">
        <f>销售录入!$B46</f>
        <v>0</v>
      </c>
      <c r="C46" s="119"/>
      <c r="D46" s="119"/>
      <c r="E46" s="119"/>
      <c r="F46" s="119"/>
      <c r="G46" s="119"/>
      <c r="H46" s="121"/>
      <c r="I46" s="121"/>
      <c r="J46" s="134"/>
      <c r="K46" s="133"/>
    </row>
    <row r="47" s="111" customFormat="1" ht="18" hidden="1" customHeight="1" spans="1:11">
      <c r="A47" s="119">
        <f t="shared" si="0"/>
        <v>42</v>
      </c>
      <c r="B47" s="120">
        <f>销售录入!$B47</f>
        <v>0</v>
      </c>
      <c r="C47" s="119"/>
      <c r="D47" s="119"/>
      <c r="E47" s="119"/>
      <c r="F47" s="119"/>
      <c r="G47" s="119"/>
      <c r="H47" s="121"/>
      <c r="I47" s="121"/>
      <c r="J47" s="134"/>
      <c r="K47" s="133"/>
    </row>
    <row r="48" s="111" customFormat="1" ht="18" hidden="1" customHeight="1" spans="1:11">
      <c r="A48" s="119">
        <f t="shared" si="0"/>
        <v>43</v>
      </c>
      <c r="B48" s="120">
        <f>销售录入!$B48</f>
        <v>0</v>
      </c>
      <c r="C48" s="119"/>
      <c r="D48" s="119"/>
      <c r="E48" s="119"/>
      <c r="F48" s="119"/>
      <c r="G48" s="119"/>
      <c r="H48" s="121"/>
      <c r="I48" s="121"/>
      <c r="J48" s="134"/>
      <c r="K48" s="133"/>
    </row>
    <row r="49" s="111" customFormat="1" ht="18" hidden="1" customHeight="1" spans="1:11">
      <c r="A49" s="119">
        <f t="shared" si="0"/>
        <v>44</v>
      </c>
      <c r="B49" s="120">
        <f>销售录入!$B49</f>
        <v>0</v>
      </c>
      <c r="C49" s="119"/>
      <c r="D49" s="119"/>
      <c r="E49" s="119"/>
      <c r="F49" s="119"/>
      <c r="G49" s="119"/>
      <c r="H49" s="121"/>
      <c r="I49" s="121"/>
      <c r="J49" s="134"/>
      <c r="K49" s="133"/>
    </row>
    <row r="50" s="111" customFormat="1" ht="18" hidden="1" customHeight="1" spans="1:11">
      <c r="A50" s="119">
        <f t="shared" si="0"/>
        <v>45</v>
      </c>
      <c r="B50" s="120">
        <f>销售录入!$B50</f>
        <v>0</v>
      </c>
      <c r="C50" s="119"/>
      <c r="D50" s="119"/>
      <c r="E50" s="119"/>
      <c r="F50" s="119"/>
      <c r="G50" s="119"/>
      <c r="H50" s="121"/>
      <c r="I50" s="121"/>
      <c r="J50" s="134"/>
      <c r="K50" s="133"/>
    </row>
    <row r="51" s="111" customFormat="1" ht="18" hidden="1" customHeight="1" spans="1:11">
      <c r="A51" s="119">
        <f t="shared" si="0"/>
        <v>46</v>
      </c>
      <c r="B51" s="120">
        <f>销售录入!$B51</f>
        <v>0</v>
      </c>
      <c r="C51" s="119"/>
      <c r="D51" s="119"/>
      <c r="E51" s="119"/>
      <c r="F51" s="119"/>
      <c r="G51" s="119"/>
      <c r="H51" s="121"/>
      <c r="I51" s="121"/>
      <c r="J51" s="134"/>
      <c r="K51" s="133"/>
    </row>
    <row r="52" s="111" customFormat="1" ht="18" hidden="1" customHeight="1" spans="1:11">
      <c r="A52" s="119">
        <f t="shared" si="0"/>
        <v>47</v>
      </c>
      <c r="B52" s="120">
        <f>销售录入!$B52</f>
        <v>0</v>
      </c>
      <c r="C52" s="119"/>
      <c r="D52" s="119"/>
      <c r="E52" s="119"/>
      <c r="F52" s="119"/>
      <c r="G52" s="119"/>
      <c r="H52" s="121"/>
      <c r="I52" s="121"/>
      <c r="J52" s="134"/>
      <c r="K52" s="133"/>
    </row>
    <row r="53" s="111" customFormat="1" ht="18" hidden="1" customHeight="1" spans="1:11">
      <c r="A53" s="119">
        <f t="shared" si="0"/>
        <v>48</v>
      </c>
      <c r="B53" s="120">
        <f>销售录入!$B53</f>
        <v>0</v>
      </c>
      <c r="C53" s="119"/>
      <c r="D53" s="119"/>
      <c r="E53" s="119"/>
      <c r="F53" s="119"/>
      <c r="G53" s="119"/>
      <c r="H53" s="121"/>
      <c r="I53" s="121"/>
      <c r="J53" s="134"/>
      <c r="K53" s="133"/>
    </row>
    <row r="54" s="111" customFormat="1" ht="18" hidden="1" customHeight="1" spans="1:11">
      <c r="A54" s="119">
        <f t="shared" si="0"/>
        <v>49</v>
      </c>
      <c r="B54" s="120">
        <f>销售录入!$B54</f>
        <v>0</v>
      </c>
      <c r="C54" s="119"/>
      <c r="D54" s="119"/>
      <c r="E54" s="119"/>
      <c r="F54" s="119"/>
      <c r="G54" s="119"/>
      <c r="H54" s="121"/>
      <c r="I54" s="121"/>
      <c r="J54" s="134"/>
      <c r="K54" s="133"/>
    </row>
    <row r="55" s="111" customFormat="1" ht="18" hidden="1" customHeight="1" spans="1:11">
      <c r="A55" s="119">
        <f t="shared" si="0"/>
        <v>50</v>
      </c>
      <c r="B55" s="120">
        <f>销售录入!$B55</f>
        <v>0</v>
      </c>
      <c r="C55" s="119"/>
      <c r="D55" s="119"/>
      <c r="E55" s="119"/>
      <c r="F55" s="119"/>
      <c r="G55" s="119"/>
      <c r="H55" s="121"/>
      <c r="I55" s="121"/>
      <c r="J55" s="134"/>
      <c r="K55" s="133"/>
    </row>
    <row r="56" s="111" customFormat="1" ht="18" customHeight="1" spans="1:11">
      <c r="A56" s="122" t="s">
        <v>16</v>
      </c>
      <c r="B56" s="123"/>
      <c r="C56" s="123"/>
      <c r="D56" s="124">
        <f>销售录入!$C56</f>
        <v>0</v>
      </c>
      <c r="E56" s="124"/>
      <c r="F56" s="124"/>
      <c r="G56" s="125"/>
      <c r="H56" s="126" t="s">
        <v>17</v>
      </c>
      <c r="I56" s="135">
        <f>SUM(I6:I55)</f>
        <v>0</v>
      </c>
      <c r="J56" s="136"/>
      <c r="K56" s="133"/>
    </row>
    <row r="57" s="111" customFormat="1" ht="20.1" customHeight="1" spans="1:10">
      <c r="A57" s="127" t="s">
        <v>18</v>
      </c>
      <c r="B57" s="127"/>
      <c r="C57" s="127"/>
      <c r="D57" s="127"/>
      <c r="E57" s="127"/>
      <c r="F57" s="127"/>
      <c r="G57" s="127"/>
      <c r="H57" s="127"/>
      <c r="I57" s="127"/>
      <c r="J57" s="127"/>
    </row>
    <row r="58" s="111" customFormat="1" ht="18" customHeight="1" spans="1:10">
      <c r="A58" s="127" t="s">
        <v>19</v>
      </c>
      <c r="B58" s="127"/>
      <c r="C58" s="127"/>
      <c r="D58" s="127"/>
      <c r="E58" s="127"/>
      <c r="F58" s="127"/>
      <c r="G58" s="127"/>
      <c r="H58" s="127"/>
      <c r="I58" s="127"/>
      <c r="J58" s="127"/>
    </row>
  </sheetData>
  <sheetProtection formatCells="0" formatColumns="0" formatRows="0"/>
  <mergeCells count="69">
    <mergeCell ref="A1:H1"/>
    <mergeCell ref="I1:J1"/>
    <mergeCell ref="A2:H2"/>
    <mergeCell ref="I2:J2"/>
    <mergeCell ref="A3:B3"/>
    <mergeCell ref="C3:D3"/>
    <mergeCell ref="E3:F3"/>
    <mergeCell ref="G3:H3"/>
    <mergeCell ref="A4:B4"/>
    <mergeCell ref="C4:D4"/>
    <mergeCell ref="E4:F4"/>
    <mergeCell ref="G4:H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A56:C56"/>
    <mergeCell ref="D56:G56"/>
    <mergeCell ref="I56:J56"/>
    <mergeCell ref="A57:J57"/>
    <mergeCell ref="A58:J58"/>
    <mergeCell ref="K5:K56"/>
  </mergeCells>
  <printOptions horizontalCentered="1"/>
  <pageMargins left="0.388888888888889" right="0.0791666666666667" top="0.238888888888889" bottom="0" header="0" footer="0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>
    <pageSetUpPr autoPageBreaks="0"/>
  </sheetPr>
  <dimension ref="A1:O33"/>
  <sheetViews>
    <sheetView showGridLines="0" tabSelected="1" workbookViewId="0">
      <selection activeCell="P10" sqref="P10"/>
    </sheetView>
  </sheetViews>
  <sheetFormatPr defaultColWidth="9" defaultRowHeight="17.1" customHeight="1"/>
  <cols>
    <col min="1" max="1" width="4" style="260" customWidth="1"/>
    <col min="2" max="2" width="14.875" style="260" customWidth="1"/>
    <col min="3" max="3" width="6.75" style="261" customWidth="1"/>
    <col min="4" max="4" width="17" style="261" customWidth="1"/>
    <col min="5" max="5" width="7.375" style="261" customWidth="1"/>
    <col min="6" max="6" width="17" style="261" customWidth="1"/>
    <col min="7" max="7" width="4.75" style="261" customWidth="1"/>
    <col min="8" max="8" width="15.5" style="261" customWidth="1"/>
    <col min="9" max="9" width="7.5" style="261" customWidth="1"/>
    <col min="10" max="10" width="13.125" style="261" customWidth="1"/>
    <col min="11" max="11" width="11.375" style="261" customWidth="1"/>
    <col min="12" max="12" width="13.75" style="261" customWidth="1"/>
    <col min="13" max="13" width="7.875" style="261" customWidth="1"/>
    <col min="14" max="14" width="12.875" style="261" customWidth="1"/>
    <col min="15" max="15" width="6.375" style="261" customWidth="1"/>
    <col min="16" max="16384" width="9" style="261"/>
  </cols>
  <sheetData>
    <row r="1" customHeight="1" spans="1:15">
      <c r="A1" s="262" t="s">
        <v>20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</row>
    <row r="2" ht="24" customHeight="1" spans="1:15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</row>
    <row r="3" customHeight="1" spans="1:15">
      <c r="A3" s="263" t="str">
        <f ca="1">"今天是:"&amp;TEXT(TODAY(),"yyyy年m月d日")&amp;"【"&amp;TEXT(TODAY(),"[$-804]aaaa;@")&amp;"】"</f>
        <v>今天是:2023年2月2日【星期四】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</row>
    <row r="4" customHeight="1" spans="1:15">
      <c r="A4" s="265"/>
      <c r="B4" s="266"/>
      <c r="C4" s="266"/>
      <c r="D4" s="266"/>
      <c r="E4" s="266"/>
      <c r="F4" s="267"/>
      <c r="G4" s="266"/>
      <c r="H4" s="267"/>
      <c r="I4" s="266"/>
      <c r="J4" s="267"/>
      <c r="K4" s="266"/>
      <c r="L4" s="267"/>
      <c r="M4" s="266"/>
      <c r="N4" s="277"/>
      <c r="O4" s="278"/>
    </row>
    <row r="5" s="259" customFormat="1" ht="24" customHeight="1" spans="1:15">
      <c r="A5" s="268"/>
      <c r="B5" s="269" t="s">
        <v>21</v>
      </c>
      <c r="C5" s="270"/>
      <c r="D5" s="269" t="s">
        <v>22</v>
      </c>
      <c r="E5" s="270"/>
      <c r="F5" s="269" t="s">
        <v>23</v>
      </c>
      <c r="G5" s="270"/>
      <c r="H5" s="269" t="s">
        <v>24</v>
      </c>
      <c r="I5" s="270"/>
      <c r="J5" s="269" t="s">
        <v>25</v>
      </c>
      <c r="K5" s="270"/>
      <c r="L5" s="269" t="s">
        <v>26</v>
      </c>
      <c r="M5" s="270"/>
      <c r="N5" s="269" t="s">
        <v>27</v>
      </c>
      <c r="O5" s="279"/>
    </row>
    <row r="6" customHeight="1" spans="1:15">
      <c r="A6" s="268"/>
      <c r="B6" s="271"/>
      <c r="C6" s="271"/>
      <c r="D6" s="271"/>
      <c r="E6" s="271"/>
      <c r="F6" s="271"/>
      <c r="G6" s="271"/>
      <c r="H6" s="271"/>
      <c r="I6" s="271"/>
      <c r="J6" s="271"/>
      <c r="K6" s="271"/>
      <c r="L6" s="260"/>
      <c r="M6" s="271"/>
      <c r="N6" s="260"/>
      <c r="O6" s="280"/>
    </row>
    <row r="7" customHeight="1" spans="1:15">
      <c r="A7" s="268"/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60"/>
      <c r="M7" s="271"/>
      <c r="N7" s="260"/>
      <c r="O7" s="280"/>
    </row>
    <row r="8" customHeight="1" spans="1:15">
      <c r="A8" s="268"/>
      <c r="B8" s="271"/>
      <c r="C8" s="271"/>
      <c r="D8" s="271"/>
      <c r="E8" s="271"/>
      <c r="F8" s="271"/>
      <c r="G8" s="271"/>
      <c r="H8" s="271"/>
      <c r="I8" s="271"/>
      <c r="J8" s="271"/>
      <c r="K8" s="271"/>
      <c r="L8" s="260"/>
      <c r="M8" s="271"/>
      <c r="N8" s="260"/>
      <c r="O8" s="280"/>
    </row>
    <row r="9" s="260" customFormat="1" ht="16.5" customHeight="1" spans="1:15">
      <c r="A9" s="268"/>
      <c r="B9" s="271"/>
      <c r="C9" s="271"/>
      <c r="D9" s="272"/>
      <c r="E9" s="271"/>
      <c r="F9" s="272"/>
      <c r="G9" s="271"/>
      <c r="H9" s="272"/>
      <c r="I9" s="271"/>
      <c r="J9" s="272"/>
      <c r="K9" s="271"/>
      <c r="L9" s="272"/>
      <c r="M9" s="271"/>
      <c r="O9" s="281"/>
    </row>
    <row r="10" s="260" customFormat="1" ht="16.5" customHeight="1" spans="1:15">
      <c r="A10" s="268"/>
      <c r="B10" s="271"/>
      <c r="C10" s="271"/>
      <c r="D10" s="271"/>
      <c r="E10" s="271"/>
      <c r="F10" s="271"/>
      <c r="G10" s="271"/>
      <c r="H10" s="271"/>
      <c r="I10" s="271"/>
      <c r="J10" s="271"/>
      <c r="K10" s="271"/>
      <c r="M10" s="271"/>
      <c r="O10" s="280"/>
    </row>
    <row r="11" s="260" customFormat="1" customHeight="1" spans="1:15">
      <c r="A11" s="268"/>
      <c r="B11" s="271"/>
      <c r="C11" s="271"/>
      <c r="D11" s="271"/>
      <c r="E11" s="271"/>
      <c r="F11" s="271"/>
      <c r="G11" s="271"/>
      <c r="H11" s="271"/>
      <c r="I11" s="271"/>
      <c r="J11" s="271"/>
      <c r="K11" s="271"/>
      <c r="M11" s="271"/>
      <c r="O11" s="280"/>
    </row>
    <row r="12" s="260" customFormat="1" customHeight="1" spans="1:15">
      <c r="A12" s="268"/>
      <c r="B12" s="271"/>
      <c r="C12" s="271"/>
      <c r="D12" s="271"/>
      <c r="E12" s="271"/>
      <c r="F12" s="271"/>
      <c r="G12" s="271"/>
      <c r="H12" s="271"/>
      <c r="I12" s="271"/>
      <c r="J12" s="271"/>
      <c r="K12" s="271"/>
      <c r="M12" s="271"/>
      <c r="O12" s="280"/>
    </row>
    <row r="13" s="260" customFormat="1" customHeight="1" spans="1:15">
      <c r="A13" s="268"/>
      <c r="B13" s="271"/>
      <c r="C13" s="271"/>
      <c r="D13" s="271"/>
      <c r="E13" s="271"/>
      <c r="F13" s="271"/>
      <c r="G13" s="271"/>
      <c r="H13" s="271"/>
      <c r="I13" s="271"/>
      <c r="J13" s="271"/>
      <c r="K13" s="271"/>
      <c r="M13" s="271"/>
      <c r="O13" s="280"/>
    </row>
    <row r="14" s="260" customFormat="1" customHeight="1" spans="1:15">
      <c r="A14" s="268"/>
      <c r="B14" s="271"/>
      <c r="C14" s="271"/>
      <c r="D14" s="272"/>
      <c r="E14" s="271"/>
      <c r="F14" s="272"/>
      <c r="G14" s="271"/>
      <c r="H14" s="271"/>
      <c r="I14" s="271"/>
      <c r="J14" s="271"/>
      <c r="K14" s="271"/>
      <c r="M14" s="271"/>
      <c r="O14" s="280"/>
    </row>
    <row r="15" customHeight="1" spans="1:15">
      <c r="A15" s="268"/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60"/>
      <c r="M15" s="271"/>
      <c r="N15" s="260"/>
      <c r="O15" s="280"/>
    </row>
    <row r="16" customHeight="1" spans="1:15">
      <c r="A16" s="268"/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60"/>
      <c r="M16" s="271"/>
      <c r="N16" s="260"/>
      <c r="O16" s="280"/>
    </row>
    <row r="17" customHeight="1" spans="1:15">
      <c r="A17" s="268"/>
      <c r="B17" s="271"/>
      <c r="C17" s="271"/>
      <c r="D17" s="271"/>
      <c r="E17" s="271"/>
      <c r="F17" s="271"/>
      <c r="G17" s="271"/>
      <c r="H17" s="271"/>
      <c r="I17" s="271"/>
      <c r="J17" s="271"/>
      <c r="K17" s="271"/>
      <c r="L17" s="260"/>
      <c r="M17" s="271"/>
      <c r="N17" s="260"/>
      <c r="O17" s="280"/>
    </row>
    <row r="18" customHeight="1" spans="1:15">
      <c r="A18" s="268"/>
      <c r="B18" s="271"/>
      <c r="C18" s="271"/>
      <c r="D18" s="271"/>
      <c r="E18" s="271"/>
      <c r="F18" s="273"/>
      <c r="G18" s="271"/>
      <c r="H18" s="271"/>
      <c r="I18" s="271"/>
      <c r="J18" s="271"/>
      <c r="K18" s="271"/>
      <c r="L18" s="260"/>
      <c r="M18" s="271"/>
      <c r="N18" s="260"/>
      <c r="O18" s="280"/>
    </row>
    <row r="19" customHeight="1" spans="1:15">
      <c r="A19" s="268"/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60"/>
      <c r="M19" s="271"/>
      <c r="N19" s="260"/>
      <c r="O19" s="280"/>
    </row>
    <row r="20" s="260" customFormat="1" customHeight="1" spans="1:15">
      <c r="A20" s="268"/>
      <c r="B20" s="271"/>
      <c r="C20" s="271"/>
      <c r="D20" s="271"/>
      <c r="E20" s="271"/>
      <c r="F20" s="271"/>
      <c r="G20" s="271"/>
      <c r="H20" s="271"/>
      <c r="I20" s="271"/>
      <c r="J20" s="271"/>
      <c r="K20" s="271"/>
      <c r="M20" s="271"/>
      <c r="O20" s="280"/>
    </row>
    <row r="21" s="260" customFormat="1" customHeight="1" spans="1:15">
      <c r="A21" s="268"/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M21" s="271"/>
      <c r="O21" s="280"/>
    </row>
    <row r="22" s="260" customFormat="1" customHeight="1" spans="1:15">
      <c r="A22" s="268"/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M22" s="271"/>
      <c r="O22" s="280"/>
    </row>
    <row r="23" s="260" customFormat="1" customHeight="1" spans="1:15">
      <c r="A23" s="268"/>
      <c r="B23" s="271"/>
      <c r="C23" s="271"/>
      <c r="D23" s="272"/>
      <c r="E23" s="271"/>
      <c r="F23" s="271"/>
      <c r="G23" s="271"/>
      <c r="H23" s="271"/>
      <c r="I23" s="271"/>
      <c r="J23" s="271"/>
      <c r="K23" s="271"/>
      <c r="M23" s="271"/>
      <c r="O23" s="280"/>
    </row>
    <row r="24" s="260" customFormat="1" customHeight="1" spans="1:15">
      <c r="A24" s="268"/>
      <c r="B24" s="271"/>
      <c r="C24" s="271"/>
      <c r="D24" s="271"/>
      <c r="E24" s="271"/>
      <c r="F24" s="271"/>
      <c r="G24" s="271"/>
      <c r="H24" s="271"/>
      <c r="I24" s="271"/>
      <c r="J24" s="271"/>
      <c r="K24" s="271"/>
      <c r="M24" s="271"/>
      <c r="O24" s="280"/>
    </row>
    <row r="25" s="260" customFormat="1" customHeight="1" spans="1:15">
      <c r="A25" s="274"/>
      <c r="O25" s="280"/>
    </row>
    <row r="26" s="260" customFormat="1" customHeight="1" spans="1:15">
      <c r="A26" s="274"/>
      <c r="O26" s="280"/>
    </row>
    <row r="27" s="260" customFormat="1" customHeight="1" spans="1:15">
      <c r="A27" s="274"/>
      <c r="O27" s="280"/>
    </row>
    <row r="28" s="260" customFormat="1" customHeight="1" spans="1:15">
      <c r="A28" s="274"/>
      <c r="O28" s="280"/>
    </row>
    <row r="29" s="260" customFormat="1" customHeight="1" spans="1:15">
      <c r="A29" s="275"/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82"/>
    </row>
    <row r="30" s="260" customFormat="1" customHeight="1"/>
    <row r="31" s="260" customFormat="1" customHeight="1"/>
    <row r="32" s="260" customFormat="1" customHeight="1"/>
    <row r="33" s="260" customFormat="1" customHeight="1"/>
  </sheetData>
  <sheetProtection sheet="1" selectLockedCells="1" objects="1" scenarios="1"/>
  <mergeCells count="1">
    <mergeCell ref="A1:O2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2"/>
  <dimension ref="A1:M5"/>
  <sheetViews>
    <sheetView workbookViewId="0">
      <pane ySplit="2" topLeftCell="A3" activePane="bottomLeft" state="frozen"/>
      <selection/>
      <selection pane="bottomLeft" activeCell="D18" sqref="D18"/>
    </sheetView>
  </sheetViews>
  <sheetFormatPr defaultColWidth="9" defaultRowHeight="15.6" outlineLevelRow="4"/>
  <cols>
    <col min="1" max="1" width="11" style="253" customWidth="1"/>
    <col min="2" max="2" width="15" style="254" customWidth="1"/>
    <col min="3" max="3" width="9" style="254"/>
    <col min="4" max="13" width="8.25" style="255" customWidth="1"/>
    <col min="14" max="16384" width="9" style="112"/>
  </cols>
  <sheetData>
    <row r="1" spans="1:13">
      <c r="A1" s="256" t="s">
        <v>28</v>
      </c>
      <c r="B1" s="257" t="s">
        <v>29</v>
      </c>
      <c r="C1" s="257" t="s">
        <v>30</v>
      </c>
      <c r="D1" s="257" t="s">
        <v>31</v>
      </c>
      <c r="E1" s="257"/>
      <c r="F1" s="257"/>
      <c r="G1" s="257" t="s">
        <v>32</v>
      </c>
      <c r="H1" s="257"/>
      <c r="I1" s="257"/>
      <c r="J1" s="257"/>
      <c r="K1" s="257" t="s">
        <v>33</v>
      </c>
      <c r="L1" s="257"/>
      <c r="M1" s="257"/>
    </row>
    <row r="2" spans="1:13">
      <c r="A2" s="256"/>
      <c r="B2" s="257"/>
      <c r="C2" s="257"/>
      <c r="D2" s="257" t="s">
        <v>11</v>
      </c>
      <c r="E2" s="257" t="s">
        <v>34</v>
      </c>
      <c r="F2" s="257" t="s">
        <v>35</v>
      </c>
      <c r="G2" s="257" t="s">
        <v>11</v>
      </c>
      <c r="H2" s="257" t="s">
        <v>36</v>
      </c>
      <c r="I2" s="257" t="s">
        <v>34</v>
      </c>
      <c r="J2" s="257" t="s">
        <v>35</v>
      </c>
      <c r="K2" s="257" t="s">
        <v>11</v>
      </c>
      <c r="L2" s="257" t="s">
        <v>37</v>
      </c>
      <c r="M2" s="257" t="s">
        <v>35</v>
      </c>
    </row>
    <row r="5" spans="2:3">
      <c r="B5" s="258"/>
      <c r="C5" s="258"/>
    </row>
  </sheetData>
  <sortState ref="A3:M5">
    <sortCondition ref="A3"/>
    <sortCondition ref="D3"/>
  </sortState>
  <mergeCells count="6">
    <mergeCell ref="D1:F1"/>
    <mergeCell ref="G1:J1"/>
    <mergeCell ref="K1:M1"/>
    <mergeCell ref="A1:A2"/>
    <mergeCell ref="B1:B2"/>
    <mergeCell ref="C1:C2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5"/>
  <dimension ref="A1:G20"/>
  <sheetViews>
    <sheetView showGridLines="0" workbookViewId="0">
      <selection activeCell="C30" sqref="C30"/>
    </sheetView>
  </sheetViews>
  <sheetFormatPr defaultColWidth="9" defaultRowHeight="15.6" outlineLevelCol="6"/>
  <cols>
    <col min="1" max="16384" width="9" style="249"/>
  </cols>
  <sheetData>
    <row r="1" ht="16.5" customHeight="1" spans="1:1">
      <c r="A1" s="250" t="s">
        <v>38</v>
      </c>
    </row>
    <row r="2" ht="16.5" customHeight="1" spans="1:1">
      <c r="A2" s="250" t="s">
        <v>39</v>
      </c>
    </row>
    <row r="3" ht="16.5" customHeight="1" spans="1:1">
      <c r="A3" s="250" t="s">
        <v>40</v>
      </c>
    </row>
    <row r="4" ht="16.5" customHeight="1" spans="1:1">
      <c r="A4" s="250" t="s">
        <v>41</v>
      </c>
    </row>
    <row r="5" ht="16.5" customHeight="1" spans="1:1">
      <c r="A5" s="250" t="s">
        <v>42</v>
      </c>
    </row>
    <row r="6" ht="16.5" customHeight="1" spans="1:1">
      <c r="A6" s="250" t="s">
        <v>43</v>
      </c>
    </row>
    <row r="7" ht="16.5" customHeight="1" spans="1:1">
      <c r="A7" s="250" t="s">
        <v>44</v>
      </c>
    </row>
    <row r="8" ht="16.5" customHeight="1" spans="1:1">
      <c r="A8" s="250" t="s">
        <v>45</v>
      </c>
    </row>
    <row r="9" ht="16.5" customHeight="1" spans="1:1">
      <c r="A9" s="250" t="s">
        <v>46</v>
      </c>
    </row>
    <row r="10" ht="16.5" customHeight="1" spans="1:1">
      <c r="A10" s="250" t="s">
        <v>47</v>
      </c>
    </row>
    <row r="11" ht="16.5" customHeight="1" spans="1:1">
      <c r="A11" s="250" t="s">
        <v>48</v>
      </c>
    </row>
    <row r="12" ht="16.5" customHeight="1" spans="1:1">
      <c r="A12" s="250" t="s">
        <v>49</v>
      </c>
    </row>
    <row r="13" ht="16.5" customHeight="1" spans="1:1">
      <c r="A13" s="250" t="s">
        <v>50</v>
      </c>
    </row>
    <row r="14" ht="16.5" customHeight="1" spans="1:1">
      <c r="A14" s="250" t="s">
        <v>51</v>
      </c>
    </row>
    <row r="15" ht="16.5" customHeight="1" spans="1:1">
      <c r="A15" s="250" t="s">
        <v>52</v>
      </c>
    </row>
    <row r="16" ht="16.5" customHeight="1" spans="1:1">
      <c r="A16" s="250" t="s">
        <v>53</v>
      </c>
    </row>
    <row r="17" ht="16.5" customHeight="1" spans="1:7">
      <c r="A17" s="251" t="s">
        <v>54</v>
      </c>
      <c r="B17" s="252"/>
      <c r="C17" s="252"/>
      <c r="D17" s="252"/>
      <c r="E17" s="252"/>
      <c r="F17" s="252"/>
      <c r="G17" s="252"/>
    </row>
    <row r="18" ht="15.75" customHeight="1" spans="1:7">
      <c r="A18" s="252"/>
      <c r="B18" s="252"/>
      <c r="C18" s="252"/>
      <c r="D18" s="252"/>
      <c r="E18" s="252"/>
      <c r="F18" s="252"/>
      <c r="G18" s="252"/>
    </row>
    <row r="19" spans="1:7">
      <c r="A19" s="252"/>
      <c r="B19" s="252"/>
      <c r="C19" s="252"/>
      <c r="D19" s="252"/>
      <c r="E19" s="252"/>
      <c r="F19" s="252"/>
      <c r="G19" s="252"/>
    </row>
    <row r="20" spans="1:7">
      <c r="A20" s="252"/>
      <c r="B20" s="252"/>
      <c r="C20" s="252"/>
      <c r="D20" s="252"/>
      <c r="E20" s="252"/>
      <c r="F20" s="252"/>
      <c r="G20" s="252"/>
    </row>
  </sheetData>
  <mergeCells count="1">
    <mergeCell ref="A17:G20"/>
  </mergeCells>
  <pageMargins left="0.699305555555556" right="0.699305555555556" top="0.75" bottom="0.75" header="0.3" footer="0.3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G16"/>
  <sheetViews>
    <sheetView showGridLines="0" workbookViewId="0">
      <selection activeCell="G20" sqref="G20"/>
    </sheetView>
  </sheetViews>
  <sheetFormatPr defaultColWidth="9" defaultRowHeight="15.6" outlineLevelCol="6"/>
  <cols>
    <col min="1" max="1" width="6.125" style="30" customWidth="1"/>
    <col min="2" max="2" width="29.625" style="30" customWidth="1"/>
    <col min="3" max="3" width="21.25" style="238" customWidth="1"/>
  </cols>
  <sheetData>
    <row r="1" spans="1:3">
      <c r="A1" s="239" t="s">
        <v>55</v>
      </c>
      <c r="B1" s="239"/>
      <c r="C1" s="240"/>
    </row>
    <row r="2" spans="1:3">
      <c r="A2" s="241" t="s">
        <v>7</v>
      </c>
      <c r="B2" s="241" t="s">
        <v>56</v>
      </c>
      <c r="C2" s="242" t="s">
        <v>57</v>
      </c>
    </row>
    <row r="3" spans="1:3">
      <c r="A3" s="243">
        <v>1</v>
      </c>
      <c r="B3" s="42" t="s">
        <v>58</v>
      </c>
      <c r="C3" s="244" t="s">
        <v>59</v>
      </c>
    </row>
    <row r="4" hidden="1" spans="1:3">
      <c r="A4" s="243">
        <v>2</v>
      </c>
      <c r="B4" s="245" t="s">
        <v>60</v>
      </c>
      <c r="C4" s="244" t="s">
        <v>61</v>
      </c>
    </row>
    <row r="5" hidden="1" spans="1:3">
      <c r="A5" s="243">
        <v>3</v>
      </c>
      <c r="B5" s="245" t="s">
        <v>62</v>
      </c>
      <c r="C5" s="244" t="s">
        <v>63</v>
      </c>
    </row>
    <row r="6" hidden="1" spans="1:3">
      <c r="A6" s="243">
        <v>4</v>
      </c>
      <c r="B6" s="245" t="s">
        <v>64</v>
      </c>
      <c r="C6" s="244" t="s">
        <v>65</v>
      </c>
    </row>
    <row r="7" spans="1:3">
      <c r="A7" s="243">
        <v>2</v>
      </c>
      <c r="B7" s="246" t="s">
        <v>66</v>
      </c>
      <c r="C7" s="247" t="str">
        <f ca="1">C8&amp;C11&amp;TEXT(NOW(),C9)&amp;C11&amp;TEXT("1",C10)</f>
        <v>JH-230202-001</v>
      </c>
    </row>
    <row r="8" spans="1:3">
      <c r="A8" s="243">
        <v>3</v>
      </c>
      <c r="B8" s="248" t="s">
        <v>67</v>
      </c>
      <c r="C8" s="244" t="s">
        <v>68</v>
      </c>
    </row>
    <row r="9" spans="1:3">
      <c r="A9" s="243">
        <v>4</v>
      </c>
      <c r="B9" s="248" t="s">
        <v>69</v>
      </c>
      <c r="C9" s="244" t="s">
        <v>70</v>
      </c>
    </row>
    <row r="10" spans="1:3">
      <c r="A10" s="243">
        <v>5</v>
      </c>
      <c r="B10" s="248" t="s">
        <v>71</v>
      </c>
      <c r="C10" s="244" t="s">
        <v>72</v>
      </c>
    </row>
    <row r="11" spans="1:3">
      <c r="A11" s="243">
        <v>6</v>
      </c>
      <c r="B11" s="248" t="s">
        <v>73</v>
      </c>
      <c r="C11" s="244" t="s">
        <v>74</v>
      </c>
    </row>
    <row r="12" spans="1:3">
      <c r="A12" s="243">
        <v>7</v>
      </c>
      <c r="B12" s="246" t="s">
        <v>75</v>
      </c>
      <c r="C12" s="247" t="str">
        <f ca="1">C13&amp;C16&amp;TEXT(NOW(),C14)&amp;C16&amp;TEXT("1","0000")</f>
        <v>XS-230202-0001</v>
      </c>
    </row>
    <row r="13" spans="1:3">
      <c r="A13" s="243">
        <v>8</v>
      </c>
      <c r="B13" s="248" t="s">
        <v>76</v>
      </c>
      <c r="C13" s="244" t="s">
        <v>77</v>
      </c>
    </row>
    <row r="14" spans="1:3">
      <c r="A14" s="243">
        <v>9</v>
      </c>
      <c r="B14" s="248" t="s">
        <v>78</v>
      </c>
      <c r="C14" s="244" t="s">
        <v>70</v>
      </c>
    </row>
    <row r="15" spans="1:7">
      <c r="A15" s="243">
        <v>10</v>
      </c>
      <c r="B15" s="248" t="s">
        <v>79</v>
      </c>
      <c r="C15" s="244" t="s">
        <v>72</v>
      </c>
      <c r="F15" t="str">
        <f>TEXT(1,G15)</f>
        <v/>
      </c>
      <c r="G15" s="193"/>
    </row>
    <row r="16" spans="1:3">
      <c r="A16" s="243">
        <v>11</v>
      </c>
      <c r="B16" s="248" t="s">
        <v>73</v>
      </c>
      <c r="C16" s="244" t="s">
        <v>74</v>
      </c>
    </row>
  </sheetData>
  <mergeCells count="1">
    <mergeCell ref="A1:C1"/>
  </mergeCells>
  <dataValidations count="3">
    <dataValidation type="list" allowBlank="1" showInputMessage="1" showErrorMessage="1" sqref="C9 C14">
      <formula1>"YYYY-MM-DD,YYYY-M-D,YY-MM-DD,MM-DD,YYYYMMDD,YYMMDD,MMDD"</formula1>
    </dataValidation>
    <dataValidation type="list" allowBlank="1" showInputMessage="1" showErrorMessage="1" sqref="C10 C15">
      <formula1>"0,00,000,0000,00000"</formula1>
    </dataValidation>
    <dataValidation type="list" allowBlank="1" showInputMessage="1" showErrorMessage="1" sqref="C11 C16">
      <formula1>" ,-,.,_"</formula1>
    </dataValidation>
  </dataValidations>
  <pageMargins left="0.75" right="0.75" top="1" bottom="1" header="0.5" footer="0.5"/>
  <pageSetup paperSize="9" orientation="portrait" horizontalDpi="300" verticalDpi="300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8"/>
  <dimension ref="A1:I9"/>
  <sheetViews>
    <sheetView showGridLines="0" workbookViewId="0">
      <selection activeCell="W17" sqref="W16:W17"/>
    </sheetView>
  </sheetViews>
  <sheetFormatPr defaultColWidth="9" defaultRowHeight="15.6"/>
  <cols>
    <col min="1" max="1" width="5.5" style="215" customWidth="1"/>
    <col min="2" max="2" width="9.375" style="215" customWidth="1"/>
    <col min="3" max="3" width="10.5" style="215" customWidth="1"/>
    <col min="4" max="4" width="11.25" style="215" customWidth="1"/>
    <col min="5" max="6" width="11.5" style="215" customWidth="1"/>
    <col min="7" max="7" width="4.625" style="215" customWidth="1"/>
    <col min="8" max="8" width="13.875" style="215" customWidth="1"/>
    <col min="9" max="9" width="9" style="215"/>
  </cols>
  <sheetData>
    <row r="1" ht="24.75" customHeight="1" spans="1:9">
      <c r="A1" s="194" t="s">
        <v>80</v>
      </c>
      <c r="B1" s="194"/>
      <c r="C1" s="194"/>
      <c r="D1" s="194"/>
      <c r="E1" s="194"/>
      <c r="F1" s="194"/>
      <c r="G1" s="194"/>
      <c r="H1" s="194"/>
      <c r="I1"/>
    </row>
    <row r="2" ht="9.75" customHeight="1" spans="1:9">
      <c r="A2" s="207"/>
      <c r="B2" s="207"/>
      <c r="C2" s="207"/>
      <c r="D2" s="207"/>
      <c r="E2" s="207"/>
      <c r="F2" s="207"/>
      <c r="G2" s="207"/>
      <c r="H2" s="207"/>
      <c r="I2"/>
    </row>
    <row r="3" ht="20.25" customHeight="1" spans="1:9">
      <c r="A3" s="208" t="s">
        <v>81</v>
      </c>
      <c r="B3" s="208"/>
      <c r="C3" s="208"/>
      <c r="D3" s="208"/>
      <c r="E3" s="209"/>
      <c r="F3" s="210"/>
      <c r="G3" s="31"/>
      <c r="H3" s="211" t="s">
        <v>82</v>
      </c>
      <c r="I3"/>
    </row>
    <row r="4" ht="29.25" customHeight="1" spans="1:9">
      <c r="A4" s="234" t="s">
        <v>7</v>
      </c>
      <c r="B4" s="235" t="s">
        <v>83</v>
      </c>
      <c r="C4" s="235" t="s">
        <v>84</v>
      </c>
      <c r="D4" s="236" t="s">
        <v>85</v>
      </c>
      <c r="E4" s="236" t="s">
        <v>86</v>
      </c>
      <c r="F4" s="236" t="s">
        <v>87</v>
      </c>
      <c r="G4" s="234" t="s">
        <v>88</v>
      </c>
      <c r="H4" s="237" t="s">
        <v>89</v>
      </c>
      <c r="I4"/>
    </row>
    <row r="5" spans="1:8">
      <c r="A5" s="216">
        <v>1</v>
      </c>
      <c r="B5" s="216" t="s">
        <v>90</v>
      </c>
      <c r="C5" s="216" t="s">
        <v>91</v>
      </c>
      <c r="D5" s="216">
        <v>500</v>
      </c>
      <c r="E5" s="216">
        <v>850</v>
      </c>
      <c r="F5" s="216">
        <v>1000</v>
      </c>
      <c r="G5" s="216" t="s">
        <v>92</v>
      </c>
      <c r="H5" s="216">
        <f>D5+E5-F5</f>
        <v>350</v>
      </c>
    </row>
    <row r="6" spans="1:8">
      <c r="A6" s="216">
        <v>2</v>
      </c>
      <c r="B6" s="216" t="s">
        <v>93</v>
      </c>
      <c r="C6" s="216" t="s">
        <v>94</v>
      </c>
      <c r="D6" s="216">
        <v>500</v>
      </c>
      <c r="E6" s="216"/>
      <c r="F6" s="216"/>
      <c r="G6" s="216" t="s">
        <v>92</v>
      </c>
      <c r="H6" s="216">
        <f>D6+E6-F6</f>
        <v>500</v>
      </c>
    </row>
    <row r="7" spans="1:8">
      <c r="A7" s="216">
        <v>3</v>
      </c>
      <c r="B7" s="216" t="s">
        <v>95</v>
      </c>
      <c r="C7" s="216" t="s">
        <v>96</v>
      </c>
      <c r="D7" s="216">
        <v>500</v>
      </c>
      <c r="E7" s="216"/>
      <c r="F7" s="216"/>
      <c r="G7" s="216" t="s">
        <v>92</v>
      </c>
      <c r="H7" s="216">
        <f>D7+E7-F7</f>
        <v>500</v>
      </c>
    </row>
    <row r="8" spans="1:8">
      <c r="A8" s="216">
        <v>4</v>
      </c>
      <c r="B8" s="216" t="s">
        <v>97</v>
      </c>
      <c r="C8" s="216" t="s">
        <v>98</v>
      </c>
      <c r="D8" s="216">
        <v>500</v>
      </c>
      <c r="E8" s="216"/>
      <c r="F8" s="216"/>
      <c r="G8" s="216" t="s">
        <v>92</v>
      </c>
      <c r="H8" s="216">
        <f>D8+E8-F8</f>
        <v>500</v>
      </c>
    </row>
    <row r="9" spans="1:8">
      <c r="A9" s="216"/>
      <c r="B9" s="216"/>
      <c r="C9" s="216" t="s">
        <v>99</v>
      </c>
      <c r="D9" s="216">
        <f t="shared" ref="D9:F9" si="0">SUM(D5:D8)</f>
        <v>2000</v>
      </c>
      <c r="E9" s="216">
        <f t="shared" si="0"/>
        <v>850</v>
      </c>
      <c r="F9" s="216">
        <f t="shared" si="0"/>
        <v>1000</v>
      </c>
      <c r="G9" s="216"/>
      <c r="H9" s="216">
        <f>SUM(H5:H8)</f>
        <v>1850</v>
      </c>
    </row>
  </sheetData>
  <mergeCells count="2">
    <mergeCell ref="A1:H1"/>
    <mergeCell ref="A3:D3"/>
  </mergeCells>
  <pageMargins left="0.699305555555556" right="0.699305555555556" top="0.75" bottom="0.75" header="0.3" footer="0.3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/>
  <dimension ref="A1:AE10"/>
  <sheetViews>
    <sheetView showGridLines="0" workbookViewId="0">
      <selection activeCell="T28" sqref="T28"/>
    </sheetView>
  </sheetViews>
  <sheetFormatPr defaultColWidth="9" defaultRowHeight="15.6"/>
  <cols>
    <col min="1" max="1" width="3.375" style="217" customWidth="1"/>
    <col min="2" max="2" width="3.75" style="217" customWidth="1"/>
    <col min="3" max="3" width="16.5" style="217" customWidth="1"/>
    <col min="4" max="4" width="8.5" style="217" customWidth="1"/>
    <col min="5" max="5" width="16.125" style="217" customWidth="1"/>
    <col min="6" max="6" width="16.875" style="217" customWidth="1"/>
    <col min="7" max="7" width="4.125" style="217" customWidth="1"/>
    <col min="8" max="8" width="11.25" style="217" customWidth="1"/>
    <col min="9" max="11" width="9" style="217"/>
    <col min="12" max="12" width="3.625" style="217" customWidth="1"/>
    <col min="13" max="13" width="10.5" style="217" customWidth="1"/>
    <col min="14" max="14" width="12.75" style="217" customWidth="1"/>
    <col min="15" max="27" width="9" style="30"/>
    <col min="28" max="28" width="9.5" style="225" customWidth="1"/>
    <col min="29" max="29" width="9" style="30"/>
    <col min="30" max="30" width="9.5" style="225" customWidth="1"/>
    <col min="31" max="31" width="9" style="226"/>
    <col min="32" max="16384" width="9" style="30"/>
  </cols>
  <sheetData>
    <row r="1" ht="32.25" customHeight="1" spans="1:31">
      <c r="A1" s="194" t="s">
        <v>100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AB1" s="30"/>
      <c r="AD1" s="30"/>
      <c r="AE1" s="30"/>
    </row>
    <row r="2" ht="17.25" customHeight="1" spans="1:14">
      <c r="A2" s="227" t="s">
        <v>101</v>
      </c>
      <c r="B2" s="227"/>
      <c r="C2" s="60" t="s">
        <v>90</v>
      </c>
      <c r="D2" s="228" t="s">
        <v>102</v>
      </c>
      <c r="E2" s="30" t="s">
        <v>91</v>
      </c>
      <c r="F2" s="228"/>
      <c r="G2" s="228"/>
      <c r="H2" s="30"/>
      <c r="I2" s="233"/>
      <c r="J2" s="233"/>
      <c r="K2" s="233"/>
      <c r="L2" s="233" t="s">
        <v>81</v>
      </c>
      <c r="M2" s="233"/>
      <c r="N2" s="233"/>
    </row>
    <row r="3" ht="13.5" customHeight="1" spans="1:14">
      <c r="A3" s="229" t="s">
        <v>103</v>
      </c>
      <c r="B3" s="229"/>
      <c r="C3" s="230" t="s">
        <v>104</v>
      </c>
      <c r="D3" s="230" t="s">
        <v>83</v>
      </c>
      <c r="E3" s="230" t="s">
        <v>105</v>
      </c>
      <c r="F3" s="229" t="s">
        <v>9</v>
      </c>
      <c r="G3" s="231" t="s">
        <v>10</v>
      </c>
      <c r="H3" s="232" t="s">
        <v>106</v>
      </c>
      <c r="I3" s="229" t="s">
        <v>107</v>
      </c>
      <c r="J3" s="229"/>
      <c r="K3" s="229"/>
      <c r="L3" s="231" t="s">
        <v>88</v>
      </c>
      <c r="M3" s="232" t="s">
        <v>108</v>
      </c>
      <c r="N3" s="229" t="s">
        <v>14</v>
      </c>
    </row>
    <row r="4" ht="13.5" customHeight="1" spans="1:14">
      <c r="A4" s="229" t="s">
        <v>109</v>
      </c>
      <c r="B4" s="229" t="s">
        <v>110</v>
      </c>
      <c r="C4" s="230"/>
      <c r="D4" s="230"/>
      <c r="E4" s="230"/>
      <c r="F4" s="229"/>
      <c r="G4" s="231"/>
      <c r="H4" s="232"/>
      <c r="I4" s="229" t="s">
        <v>11</v>
      </c>
      <c r="J4" s="229" t="s">
        <v>34</v>
      </c>
      <c r="K4" s="232" t="s">
        <v>35</v>
      </c>
      <c r="L4" s="231"/>
      <c r="M4" s="232"/>
      <c r="N4" s="229"/>
    </row>
    <row r="5" ht="15.75" customHeight="1" spans="1:14">
      <c r="A5" s="221"/>
      <c r="B5" s="221"/>
      <c r="C5" s="221"/>
      <c r="D5" s="221"/>
      <c r="E5" s="221"/>
      <c r="F5" s="221" t="s">
        <v>111</v>
      </c>
      <c r="G5" s="221"/>
      <c r="H5" s="221"/>
      <c r="I5" s="221"/>
      <c r="J5" s="221"/>
      <c r="K5" s="221"/>
      <c r="L5" s="221" t="s">
        <v>92</v>
      </c>
      <c r="M5" s="221">
        <v>500</v>
      </c>
      <c r="N5" s="221"/>
    </row>
    <row r="6" spans="1:14">
      <c r="A6" s="221">
        <v>3</v>
      </c>
      <c r="B6" s="221">
        <v>1</v>
      </c>
      <c r="C6" s="221"/>
      <c r="D6" s="221"/>
      <c r="E6" s="221"/>
      <c r="F6" s="221"/>
      <c r="G6" s="221"/>
      <c r="H6" s="221">
        <v>1000</v>
      </c>
      <c r="I6" s="221"/>
      <c r="J6" s="221"/>
      <c r="K6" s="221"/>
      <c r="L6" s="221" t="s">
        <v>112</v>
      </c>
      <c r="M6" s="221">
        <v>-500</v>
      </c>
      <c r="N6" s="221"/>
    </row>
    <row r="7" spans="1:14">
      <c r="A7" s="221">
        <v>3</v>
      </c>
      <c r="B7" s="221">
        <v>25</v>
      </c>
      <c r="C7" s="221" t="s">
        <v>113</v>
      </c>
      <c r="D7" s="221" t="s">
        <v>114</v>
      </c>
      <c r="E7" s="221" t="s">
        <v>115</v>
      </c>
      <c r="F7" s="221" t="s">
        <v>116</v>
      </c>
      <c r="G7" s="221" t="s">
        <v>117</v>
      </c>
      <c r="H7" s="221"/>
      <c r="I7" s="221">
        <v>5</v>
      </c>
      <c r="J7" s="221">
        <v>50</v>
      </c>
      <c r="K7" s="221">
        <v>250</v>
      </c>
      <c r="L7" s="221" t="s">
        <v>112</v>
      </c>
      <c r="M7" s="221">
        <v>-250</v>
      </c>
      <c r="N7" s="221"/>
    </row>
    <row r="8" spans="1:14">
      <c r="A8" s="221">
        <v>3</v>
      </c>
      <c r="B8" s="221">
        <v>25</v>
      </c>
      <c r="C8" s="221" t="s">
        <v>113</v>
      </c>
      <c r="D8" s="221" t="s">
        <v>118</v>
      </c>
      <c r="E8" s="221" t="s">
        <v>119</v>
      </c>
      <c r="F8" s="221" t="s">
        <v>120</v>
      </c>
      <c r="G8" s="221" t="s">
        <v>117</v>
      </c>
      <c r="H8" s="221"/>
      <c r="I8" s="221">
        <v>5</v>
      </c>
      <c r="J8" s="221">
        <v>120</v>
      </c>
      <c r="K8" s="221">
        <v>600</v>
      </c>
      <c r="L8" s="221" t="s">
        <v>92</v>
      </c>
      <c r="M8" s="221">
        <v>350</v>
      </c>
      <c r="N8" s="221"/>
    </row>
    <row r="9" spans="1:14">
      <c r="A9" s="222" t="s">
        <v>121</v>
      </c>
      <c r="B9" s="222"/>
      <c r="C9" s="222"/>
      <c r="D9" s="222"/>
      <c r="E9" s="222"/>
      <c r="F9" s="222" t="s">
        <v>122</v>
      </c>
      <c r="G9" s="222"/>
      <c r="H9" s="222">
        <v>1000</v>
      </c>
      <c r="I9" s="222"/>
      <c r="J9" s="222"/>
      <c r="K9" s="222">
        <v>850</v>
      </c>
      <c r="L9" s="222" t="s">
        <v>92</v>
      </c>
      <c r="M9" s="222">
        <v>350</v>
      </c>
      <c r="N9" s="222"/>
    </row>
    <row r="10" spans="1:14">
      <c r="A10" s="223" t="s">
        <v>121</v>
      </c>
      <c r="B10" s="223"/>
      <c r="C10" s="223"/>
      <c r="D10" s="223"/>
      <c r="E10" s="223"/>
      <c r="F10" s="223" t="s">
        <v>123</v>
      </c>
      <c r="G10" s="223"/>
      <c r="H10" s="223">
        <v>1000</v>
      </c>
      <c r="I10" s="223"/>
      <c r="J10" s="223"/>
      <c r="K10" s="223">
        <v>850</v>
      </c>
      <c r="L10" s="223" t="s">
        <v>92</v>
      </c>
      <c r="M10" s="223">
        <v>350</v>
      </c>
      <c r="N10" s="223"/>
    </row>
  </sheetData>
  <sortState ref="AA2:AK21">
    <sortCondition ref="AA1"/>
  </sortState>
  <mergeCells count="16">
    <mergeCell ref="A1:O1"/>
    <mergeCell ref="A2:B2"/>
    <mergeCell ref="F2:G2"/>
    <mergeCell ref="I2:K2"/>
    <mergeCell ref="L2:N2"/>
    <mergeCell ref="A3:B3"/>
    <mergeCell ref="I3:K3"/>
    <mergeCell ref="C3:C4"/>
    <mergeCell ref="D3:D4"/>
    <mergeCell ref="E3:E4"/>
    <mergeCell ref="F3:F4"/>
    <mergeCell ref="G3:G4"/>
    <mergeCell ref="H3:H4"/>
    <mergeCell ref="L3:L4"/>
    <mergeCell ref="M3:M4"/>
    <mergeCell ref="N3:N4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O10"/>
  <sheetViews>
    <sheetView showGridLines="0" workbookViewId="0">
      <selection activeCell="L21" sqref="L19:M21"/>
    </sheetView>
  </sheetViews>
  <sheetFormatPr defaultColWidth="9" defaultRowHeight="15.6"/>
  <cols>
    <col min="1" max="2" width="3.75" style="217" customWidth="1"/>
    <col min="3" max="3" width="13.5" style="217" customWidth="1"/>
    <col min="4" max="4" width="9" style="217"/>
    <col min="5" max="5" width="10.625" style="217" customWidth="1"/>
    <col min="6" max="6" width="13.375" style="217" customWidth="1"/>
    <col min="7" max="7" width="4.125" style="217" customWidth="1"/>
    <col min="8" max="10" width="9" style="217"/>
    <col min="11" max="11" width="9.5" style="217" customWidth="1"/>
    <col min="12" max="12" width="3.625" style="217" customWidth="1"/>
    <col min="13" max="13" width="10.5" style="217" customWidth="1"/>
    <col min="14" max="14" width="12.75" style="217" customWidth="1"/>
    <col min="28" max="28" width="9.5" style="109" customWidth="1"/>
    <col min="30" max="30" width="9.5" style="109" customWidth="1"/>
    <col min="31" max="31" width="9" style="193"/>
  </cols>
  <sheetData>
    <row r="1" ht="32.25" customHeight="1" spans="1:15">
      <c r="A1" s="194" t="s">
        <v>124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</row>
    <row r="2" ht="17.25" customHeight="1" spans="1:14">
      <c r="A2" s="195" t="s">
        <v>101</v>
      </c>
      <c r="B2" s="195"/>
      <c r="C2" s="218" t="s">
        <v>125</v>
      </c>
      <c r="D2" s="219" t="s">
        <v>126</v>
      </c>
      <c r="E2" t="s">
        <v>127</v>
      </c>
      <c r="F2"/>
      <c r="G2"/>
      <c r="H2" s="196"/>
      <c r="I2" s="196"/>
      <c r="J2" s="196"/>
      <c r="K2" s="197"/>
      <c r="L2" s="198" t="s">
        <v>81</v>
      </c>
      <c r="M2" s="198"/>
      <c r="N2" s="198"/>
    </row>
    <row r="3" ht="13.5" customHeight="1" spans="1:14">
      <c r="A3" s="199" t="s">
        <v>103</v>
      </c>
      <c r="B3" s="199"/>
      <c r="C3" s="220" t="s">
        <v>104</v>
      </c>
      <c r="D3" s="220" t="s">
        <v>83</v>
      </c>
      <c r="E3" s="199" t="s">
        <v>105</v>
      </c>
      <c r="F3" s="199" t="s">
        <v>9</v>
      </c>
      <c r="G3" s="201" t="s">
        <v>10</v>
      </c>
      <c r="H3" s="199" t="s">
        <v>106</v>
      </c>
      <c r="I3" s="199"/>
      <c r="J3" s="199"/>
      <c r="K3" s="202" t="s">
        <v>107</v>
      </c>
      <c r="L3" s="201" t="s">
        <v>88</v>
      </c>
      <c r="M3" s="202" t="s">
        <v>108</v>
      </c>
      <c r="N3" s="199" t="s">
        <v>14</v>
      </c>
    </row>
    <row r="4" ht="13.5" customHeight="1" spans="1:14">
      <c r="A4" s="199" t="s">
        <v>109</v>
      </c>
      <c r="B4" s="199" t="s">
        <v>110</v>
      </c>
      <c r="C4" s="220"/>
      <c r="D4" s="220"/>
      <c r="E4" s="199"/>
      <c r="F4" s="199"/>
      <c r="G4" s="201"/>
      <c r="H4" s="199" t="s">
        <v>11</v>
      </c>
      <c r="I4" s="199" t="s">
        <v>34</v>
      </c>
      <c r="J4" s="202" t="s">
        <v>35</v>
      </c>
      <c r="K4" s="202"/>
      <c r="L4" s="201"/>
      <c r="M4" s="202"/>
      <c r="N4" s="199"/>
    </row>
    <row r="5" ht="15.75" customHeight="1" spans="1:14">
      <c r="A5" s="221"/>
      <c r="B5" s="221"/>
      <c r="C5" s="221"/>
      <c r="D5" s="221"/>
      <c r="E5" s="221"/>
      <c r="F5" s="221" t="s">
        <v>111</v>
      </c>
      <c r="G5" s="221"/>
      <c r="H5" s="221"/>
      <c r="I5" s="221"/>
      <c r="J5" s="221"/>
      <c r="K5" s="221"/>
      <c r="L5" s="221" t="s">
        <v>112</v>
      </c>
      <c r="M5" s="221">
        <v>500</v>
      </c>
      <c r="N5" s="221"/>
    </row>
    <row r="6" spans="1:14">
      <c r="A6" s="221">
        <v>3</v>
      </c>
      <c r="B6" s="221">
        <v>1</v>
      </c>
      <c r="C6" s="221"/>
      <c r="D6" s="221"/>
      <c r="E6" s="221"/>
      <c r="F6" s="221"/>
      <c r="G6" s="221"/>
      <c r="H6" s="221"/>
      <c r="I6" s="221"/>
      <c r="J6" s="221"/>
      <c r="K6" s="221">
        <v>1000</v>
      </c>
      <c r="L6" s="221" t="s">
        <v>92</v>
      </c>
      <c r="M6" s="221">
        <v>-500</v>
      </c>
      <c r="N6" s="221"/>
    </row>
    <row r="7" spans="1:14">
      <c r="A7" s="221">
        <v>3</v>
      </c>
      <c r="B7" s="221">
        <v>25</v>
      </c>
      <c r="C7" s="221" t="s">
        <v>128</v>
      </c>
      <c r="D7" s="221" t="s">
        <v>114</v>
      </c>
      <c r="E7" s="221" t="s">
        <v>115</v>
      </c>
      <c r="F7" s="221" t="s">
        <v>116</v>
      </c>
      <c r="G7" s="221" t="s">
        <v>117</v>
      </c>
      <c r="H7" s="221">
        <v>3</v>
      </c>
      <c r="I7" s="221">
        <v>60</v>
      </c>
      <c r="J7" s="221">
        <v>180</v>
      </c>
      <c r="K7" s="221"/>
      <c r="L7" s="221" t="s">
        <v>92</v>
      </c>
      <c r="M7" s="221">
        <v>-320</v>
      </c>
      <c r="N7" s="221"/>
    </row>
    <row r="8" spans="1:14">
      <c r="A8" s="221">
        <v>3</v>
      </c>
      <c r="B8" s="221">
        <v>25</v>
      </c>
      <c r="C8" s="221" t="s">
        <v>128</v>
      </c>
      <c r="D8" s="221" t="s">
        <v>118</v>
      </c>
      <c r="E8" s="221" t="s">
        <v>119</v>
      </c>
      <c r="F8" s="221" t="s">
        <v>120</v>
      </c>
      <c r="G8" s="221" t="s">
        <v>117</v>
      </c>
      <c r="H8" s="221">
        <v>3</v>
      </c>
      <c r="I8" s="221">
        <v>130</v>
      </c>
      <c r="J8" s="221">
        <v>390</v>
      </c>
      <c r="K8" s="221"/>
      <c r="L8" s="221" t="s">
        <v>112</v>
      </c>
      <c r="M8" s="221">
        <v>70</v>
      </c>
      <c r="N8" s="221"/>
    </row>
    <row r="9" spans="1:14">
      <c r="A9" s="222" t="s">
        <v>121</v>
      </c>
      <c r="B9" s="222"/>
      <c r="C9" s="222"/>
      <c r="D9" s="222"/>
      <c r="E9" s="222"/>
      <c r="F9" s="222" t="s">
        <v>122</v>
      </c>
      <c r="G9" s="222"/>
      <c r="H9" s="222"/>
      <c r="I9" s="222"/>
      <c r="J9" s="222">
        <v>570</v>
      </c>
      <c r="K9" s="222">
        <v>1000</v>
      </c>
      <c r="L9" s="222" t="s">
        <v>112</v>
      </c>
      <c r="M9" s="222">
        <v>70</v>
      </c>
      <c r="N9" s="222"/>
    </row>
    <row r="10" spans="1:15">
      <c r="A10" s="223" t="s">
        <v>121</v>
      </c>
      <c r="B10" s="223"/>
      <c r="C10" s="223"/>
      <c r="D10" s="223"/>
      <c r="E10" s="223"/>
      <c r="F10" s="223" t="s">
        <v>123</v>
      </c>
      <c r="G10" s="223"/>
      <c r="H10" s="223"/>
      <c r="I10" s="223"/>
      <c r="J10" s="223">
        <v>570</v>
      </c>
      <c r="K10" s="223">
        <v>1000</v>
      </c>
      <c r="L10" s="223" t="s">
        <v>112</v>
      </c>
      <c r="M10" s="223">
        <v>70</v>
      </c>
      <c r="N10" s="223"/>
      <c r="O10" s="224"/>
    </row>
  </sheetData>
  <sortState ref="AA2:AK10">
    <sortCondition ref="AA1"/>
  </sortState>
  <mergeCells count="15">
    <mergeCell ref="A1:O1"/>
    <mergeCell ref="A2:B2"/>
    <mergeCell ref="H2:J2"/>
    <mergeCell ref="L2:N2"/>
    <mergeCell ref="A3:B3"/>
    <mergeCell ref="H3:J3"/>
    <mergeCell ref="C3:C4"/>
    <mergeCell ref="D3:D4"/>
    <mergeCell ref="E3:E4"/>
    <mergeCell ref="F3:F4"/>
    <mergeCell ref="G3:G4"/>
    <mergeCell ref="K3:K4"/>
    <mergeCell ref="L3:L4"/>
    <mergeCell ref="M3:M4"/>
    <mergeCell ref="N3:N4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7"/>
  <dimension ref="A1:H9"/>
  <sheetViews>
    <sheetView showGridLines="0" workbookViewId="0">
      <selection activeCell="V10" sqref="V10"/>
    </sheetView>
  </sheetViews>
  <sheetFormatPr defaultColWidth="9" defaultRowHeight="15.6" outlineLevelCol="7"/>
  <cols>
    <col min="1" max="1" width="3.75" style="215" customWidth="1"/>
    <col min="2" max="2" width="6.875" style="215" customWidth="1"/>
    <col min="3" max="3" width="13" style="215" customWidth="1"/>
    <col min="4" max="4" width="12.875" style="215" customWidth="1"/>
    <col min="5" max="5" width="9.875" style="215" customWidth="1"/>
    <col min="6" max="6" width="10.625" style="215" customWidth="1"/>
    <col min="7" max="7" width="4.625" style="215" customWidth="1"/>
    <col min="8" max="8" width="12.625" style="215" customWidth="1"/>
  </cols>
  <sheetData>
    <row r="1" ht="24.75" customHeight="1" spans="1:8">
      <c r="A1" s="194" t="s">
        <v>129</v>
      </c>
      <c r="B1" s="194"/>
      <c r="C1" s="194"/>
      <c r="D1" s="194"/>
      <c r="E1" s="194"/>
      <c r="F1" s="194"/>
      <c r="G1" s="194"/>
      <c r="H1" s="194"/>
    </row>
    <row r="2" ht="16.5" customHeight="1" spans="1:8">
      <c r="A2" s="207"/>
      <c r="B2" s="207"/>
      <c r="C2" s="207"/>
      <c r="D2" s="207"/>
      <c r="E2" s="207"/>
      <c r="F2" s="207"/>
      <c r="G2" s="207"/>
      <c r="H2" s="207"/>
    </row>
    <row r="3" ht="18.75" customHeight="1" spans="1:8">
      <c r="A3" s="208" t="s">
        <v>81</v>
      </c>
      <c r="B3" s="208"/>
      <c r="C3" s="208"/>
      <c r="D3" s="208"/>
      <c r="E3" s="209"/>
      <c r="F3" s="210"/>
      <c r="G3" s="31"/>
      <c r="H3" s="211" t="s">
        <v>82</v>
      </c>
    </row>
    <row r="4" ht="29.25" customHeight="1" spans="1:8">
      <c r="A4" s="212" t="s">
        <v>7</v>
      </c>
      <c r="B4" s="44" t="s">
        <v>83</v>
      </c>
      <c r="C4" s="44" t="s">
        <v>130</v>
      </c>
      <c r="D4" s="213" t="s">
        <v>131</v>
      </c>
      <c r="E4" s="213" t="s">
        <v>132</v>
      </c>
      <c r="F4" s="213" t="s">
        <v>133</v>
      </c>
      <c r="G4" s="212" t="s">
        <v>88</v>
      </c>
      <c r="H4" s="214" t="s">
        <v>89</v>
      </c>
    </row>
    <row r="5" spans="1:8">
      <c r="A5" s="216">
        <v>1</v>
      </c>
      <c r="B5" s="216" t="s">
        <v>125</v>
      </c>
      <c r="C5" s="216" t="s">
        <v>127</v>
      </c>
      <c r="D5" s="216">
        <v>500</v>
      </c>
      <c r="E5" s="216">
        <v>570</v>
      </c>
      <c r="F5" s="216">
        <v>1000</v>
      </c>
      <c r="G5" s="216" t="s">
        <v>112</v>
      </c>
      <c r="H5" s="216">
        <f>D5+E5-F5</f>
        <v>70</v>
      </c>
    </row>
    <row r="6" spans="1:8">
      <c r="A6" s="216">
        <v>2</v>
      </c>
      <c r="B6" s="216" t="s">
        <v>134</v>
      </c>
      <c r="C6" s="216" t="s">
        <v>135</v>
      </c>
      <c r="D6" s="216">
        <v>500</v>
      </c>
      <c r="E6" s="216"/>
      <c r="F6" s="216"/>
      <c r="G6" s="216" t="s">
        <v>112</v>
      </c>
      <c r="H6" s="216">
        <f>D6+E6-F6</f>
        <v>500</v>
      </c>
    </row>
    <row r="7" spans="1:8">
      <c r="A7" s="216">
        <v>3</v>
      </c>
      <c r="B7" s="216" t="s">
        <v>136</v>
      </c>
      <c r="C7" s="216" t="s">
        <v>137</v>
      </c>
      <c r="D7" s="216">
        <v>500</v>
      </c>
      <c r="E7" s="216"/>
      <c r="F7" s="216"/>
      <c r="G7" s="216" t="s">
        <v>112</v>
      </c>
      <c r="H7" s="216">
        <f>D7+E7-F7</f>
        <v>500</v>
      </c>
    </row>
    <row r="8" spans="1:8">
      <c r="A8" s="216">
        <v>4</v>
      </c>
      <c r="B8" s="216" t="s">
        <v>138</v>
      </c>
      <c r="C8" s="216" t="s">
        <v>139</v>
      </c>
      <c r="D8" s="216">
        <v>500</v>
      </c>
      <c r="E8" s="216"/>
      <c r="F8" s="216"/>
      <c r="G8" s="216" t="s">
        <v>112</v>
      </c>
      <c r="H8" s="216">
        <f>D8+E8-F8</f>
        <v>500</v>
      </c>
    </row>
    <row r="9" spans="1:8">
      <c r="A9" s="216"/>
      <c r="B9" s="216"/>
      <c r="C9" s="216" t="s">
        <v>99</v>
      </c>
      <c r="D9" s="216">
        <f t="shared" ref="D9:F9" si="0">SUM(D5:D8)</f>
        <v>2000</v>
      </c>
      <c r="E9" s="216">
        <f t="shared" si="0"/>
        <v>570</v>
      </c>
      <c r="F9" s="216">
        <f t="shared" si="0"/>
        <v>1000</v>
      </c>
      <c r="G9" s="216"/>
      <c r="H9" s="216">
        <f>SUM(H5:H8)</f>
        <v>1570</v>
      </c>
    </row>
  </sheetData>
  <mergeCells count="2">
    <mergeCell ref="A1:H1"/>
    <mergeCell ref="A3:D3"/>
  </mergeCells>
  <pageMargins left="0.699305555555556" right="0.699305555555556" top="0.75" bottom="0.75" header="0.3" footer="0.3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3"/>
  <dimension ref="A1:F8"/>
  <sheetViews>
    <sheetView showGridLines="0" workbookViewId="0">
      <selection activeCell="G16" sqref="G16"/>
    </sheetView>
  </sheetViews>
  <sheetFormatPr defaultColWidth="9" defaultRowHeight="15.6" outlineLevelRow="7" outlineLevelCol="5"/>
  <cols>
    <col min="1" max="1" width="3.75" style="31" customWidth="1"/>
    <col min="2" max="2" width="13" style="31" customWidth="1"/>
    <col min="3" max="3" width="12.875" style="31" customWidth="1"/>
    <col min="4" max="4" width="9.875" style="31" customWidth="1"/>
    <col min="5" max="5" width="10.625" style="31" customWidth="1"/>
    <col min="6" max="6" width="14.875" style="31" customWidth="1"/>
  </cols>
  <sheetData>
    <row r="1" ht="24.75" customHeight="1" spans="1:6">
      <c r="A1" s="194" t="s">
        <v>140</v>
      </c>
      <c r="B1" s="194"/>
      <c r="C1" s="194"/>
      <c r="D1" s="194"/>
      <c r="E1" s="194"/>
      <c r="F1" s="194"/>
    </row>
    <row r="2" ht="16.5" customHeight="1" spans="1:6">
      <c r="A2" s="207"/>
      <c r="B2" s="207"/>
      <c r="C2" s="207"/>
      <c r="D2" s="207"/>
      <c r="E2" s="207"/>
      <c r="F2" s="207"/>
    </row>
    <row r="3" ht="18.75" customHeight="1" spans="1:6">
      <c r="A3" s="208" t="s">
        <v>81</v>
      </c>
      <c r="B3" s="208"/>
      <c r="C3" s="208"/>
      <c r="D3" s="209"/>
      <c r="E3" s="210"/>
      <c r="F3" s="211" t="s">
        <v>82</v>
      </c>
    </row>
    <row r="4" ht="29.25" customHeight="1" spans="1:6">
      <c r="A4" s="212" t="s">
        <v>7</v>
      </c>
      <c r="B4" s="44" t="s">
        <v>141</v>
      </c>
      <c r="C4" s="213" t="s">
        <v>142</v>
      </c>
      <c r="D4" s="213" t="s">
        <v>143</v>
      </c>
      <c r="E4" s="213" t="s">
        <v>144</v>
      </c>
      <c r="F4" s="214" t="s">
        <v>89</v>
      </c>
    </row>
    <row r="5" spans="1:6">
      <c r="A5" s="41">
        <v>1</v>
      </c>
      <c r="B5" s="41" t="s">
        <v>145</v>
      </c>
      <c r="C5" s="41">
        <v>10</v>
      </c>
      <c r="D5" s="41">
        <v>1000</v>
      </c>
      <c r="E5" s="41">
        <v>1000</v>
      </c>
      <c r="F5" s="41">
        <f>C5+D5-E5</f>
        <v>10</v>
      </c>
    </row>
    <row r="6" spans="1:6">
      <c r="A6" s="41">
        <v>2</v>
      </c>
      <c r="B6" s="41" t="s">
        <v>146</v>
      </c>
      <c r="C6" s="41">
        <v>20</v>
      </c>
      <c r="D6" s="41"/>
      <c r="E6" s="41"/>
      <c r="F6" s="41">
        <f>C6+D6-E6</f>
        <v>20</v>
      </c>
    </row>
    <row r="7" spans="1:6">
      <c r="A7" s="41">
        <v>3</v>
      </c>
      <c r="B7" s="41" t="s">
        <v>147</v>
      </c>
      <c r="C7" s="41">
        <v>50</v>
      </c>
      <c r="D7" s="41">
        <v>50</v>
      </c>
      <c r="E7" s="41">
        <v>50</v>
      </c>
      <c r="F7" s="41">
        <f>C7+D7-E7</f>
        <v>50</v>
      </c>
    </row>
    <row r="8" spans="1:6">
      <c r="A8" s="41"/>
      <c r="B8" s="41" t="s">
        <v>99</v>
      </c>
      <c r="C8" s="41">
        <f t="shared" ref="C8:F8" si="0">SUM(C5:C7)</f>
        <v>80</v>
      </c>
      <c r="D8" s="41">
        <f t="shared" si="0"/>
        <v>1050</v>
      </c>
      <c r="E8" s="41">
        <f t="shared" si="0"/>
        <v>1050</v>
      </c>
      <c r="F8" s="41">
        <f t="shared" si="0"/>
        <v>80</v>
      </c>
    </row>
  </sheetData>
  <mergeCells count="2">
    <mergeCell ref="A1:F1"/>
    <mergeCell ref="A3:C3"/>
  </mergeCells>
  <pageMargins left="0.699305555555556" right="0.699305555555556" top="0.75" bottom="0.75" header="0.3" footer="0.3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4"/>
  <dimension ref="A1:H9"/>
  <sheetViews>
    <sheetView showGridLines="0" workbookViewId="0">
      <selection activeCell="S12" sqref="S12"/>
    </sheetView>
  </sheetViews>
  <sheetFormatPr defaultColWidth="9" defaultRowHeight="15.6" outlineLevelCol="7"/>
  <cols>
    <col min="1" max="1" width="3.75" style="74" customWidth="1"/>
    <col min="2" max="2" width="4.5" style="74" customWidth="1"/>
    <col min="3" max="3" width="21.375" style="74" customWidth="1"/>
    <col min="4" max="4" width="9" style="74"/>
    <col min="5" max="5" width="12.625" style="74" customWidth="1"/>
    <col min="6" max="7" width="10.5" style="74" customWidth="1"/>
    <col min="21" max="21" width="9.5" style="109" customWidth="1"/>
    <col min="23" max="23" width="9.5" style="109" customWidth="1"/>
    <col min="24" max="24" width="9" style="193"/>
  </cols>
  <sheetData>
    <row r="1" ht="32.25" customHeight="1" spans="1:8">
      <c r="A1" s="194" t="s">
        <v>148</v>
      </c>
      <c r="B1" s="194"/>
      <c r="C1" s="194"/>
      <c r="D1" s="194"/>
      <c r="E1" s="194"/>
      <c r="F1" s="194"/>
      <c r="G1" s="194"/>
      <c r="H1" s="194"/>
    </row>
    <row r="2" ht="17.25" customHeight="1" spans="1:7">
      <c r="A2" s="195" t="s">
        <v>149</v>
      </c>
      <c r="B2" s="195"/>
      <c r="C2" t="s">
        <v>145</v>
      </c>
      <c r="D2" s="196"/>
      <c r="E2" s="197"/>
      <c r="F2" s="198"/>
      <c r="G2" s="198"/>
    </row>
    <row r="3" ht="13.5" customHeight="1" spans="1:7">
      <c r="A3" s="199" t="s">
        <v>103</v>
      </c>
      <c r="B3" s="199"/>
      <c r="C3" s="199" t="s">
        <v>150</v>
      </c>
      <c r="D3" s="200" t="s">
        <v>31</v>
      </c>
      <c r="E3" s="200" t="s">
        <v>151</v>
      </c>
      <c r="F3" s="201" t="s">
        <v>88</v>
      </c>
      <c r="G3" s="202" t="s">
        <v>108</v>
      </c>
    </row>
    <row r="4" ht="13.5" customHeight="1" spans="1:7">
      <c r="A4" s="199" t="s">
        <v>109</v>
      </c>
      <c r="B4" s="199" t="s">
        <v>110</v>
      </c>
      <c r="C4" s="199"/>
      <c r="D4" s="203"/>
      <c r="E4" s="203"/>
      <c r="F4" s="201"/>
      <c r="G4" s="202"/>
    </row>
    <row r="5" spans="1:7">
      <c r="A5" s="204"/>
      <c r="B5" s="204"/>
      <c r="C5" s="204" t="s">
        <v>111</v>
      </c>
      <c r="D5" s="204"/>
      <c r="E5" s="204"/>
      <c r="F5" s="204" t="s">
        <v>112</v>
      </c>
      <c r="G5" s="204">
        <v>10</v>
      </c>
    </row>
    <row r="6" spans="1:7">
      <c r="A6" s="204">
        <v>3</v>
      </c>
      <c r="B6" s="204">
        <v>1</v>
      </c>
      <c r="C6" s="204"/>
      <c r="D6" s="204">
        <v>1000</v>
      </c>
      <c r="E6" s="204"/>
      <c r="F6" s="204" t="s">
        <v>112</v>
      </c>
      <c r="G6" s="204">
        <v>1010</v>
      </c>
    </row>
    <row r="7" spans="1:7">
      <c r="A7" s="204">
        <v>3</v>
      </c>
      <c r="B7" s="204">
        <v>1</v>
      </c>
      <c r="C7" s="204"/>
      <c r="D7" s="204"/>
      <c r="E7" s="204">
        <v>1000</v>
      </c>
      <c r="F7" s="204" t="s">
        <v>112</v>
      </c>
      <c r="G7" s="204">
        <v>10</v>
      </c>
    </row>
    <row r="8" spans="1:7">
      <c r="A8" s="205" t="s">
        <v>121</v>
      </c>
      <c r="B8" s="205"/>
      <c r="C8" s="205" t="s">
        <v>122</v>
      </c>
      <c r="D8" s="205">
        <v>1000</v>
      </c>
      <c r="E8" s="205">
        <v>1000</v>
      </c>
      <c r="F8" s="205" t="s">
        <v>112</v>
      </c>
      <c r="G8" s="205">
        <v>10</v>
      </c>
    </row>
    <row r="9" spans="1:7">
      <c r="A9" s="206" t="s">
        <v>121</v>
      </c>
      <c r="B9" s="206"/>
      <c r="C9" s="206" t="s">
        <v>123</v>
      </c>
      <c r="D9" s="206">
        <v>1000</v>
      </c>
      <c r="E9" s="206">
        <v>1000</v>
      </c>
      <c r="F9" s="206" t="s">
        <v>112</v>
      </c>
      <c r="G9" s="206">
        <v>10</v>
      </c>
    </row>
  </sheetData>
  <mergeCells count="8">
    <mergeCell ref="A1:H1"/>
    <mergeCell ref="A2:B2"/>
    <mergeCell ref="A3:B3"/>
    <mergeCell ref="C3:C4"/>
    <mergeCell ref="D3:D4"/>
    <mergeCell ref="E3:E4"/>
    <mergeCell ref="F3:F4"/>
    <mergeCell ref="G3:G4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0">
    <tabColor indexed="8"/>
  </sheetPr>
  <dimension ref="A1:F44"/>
  <sheetViews>
    <sheetView showGridLines="0" workbookViewId="0">
      <selection activeCell="D10" sqref="D10"/>
    </sheetView>
  </sheetViews>
  <sheetFormatPr defaultColWidth="9" defaultRowHeight="15.6" outlineLevelCol="5"/>
  <cols>
    <col min="1" max="1" width="13" style="109" customWidth="1"/>
    <col min="2" max="6" width="13" customWidth="1"/>
    <col min="7" max="16384" width="9" style="80"/>
  </cols>
  <sheetData>
    <row r="1" ht="25.5" customHeight="1" spans="1:6">
      <c r="A1" s="13" t="s">
        <v>28</v>
      </c>
      <c r="B1" s="13" t="s">
        <v>83</v>
      </c>
      <c r="C1" s="13" t="s">
        <v>152</v>
      </c>
      <c r="D1" s="13" t="s">
        <v>35</v>
      </c>
      <c r="E1" s="13" t="s">
        <v>141</v>
      </c>
      <c r="F1" s="13" t="s">
        <v>14</v>
      </c>
    </row>
    <row r="2" spans="1:6">
      <c r="A2" s="189">
        <v>43160</v>
      </c>
      <c r="B2" s="2" t="s">
        <v>90</v>
      </c>
      <c r="C2" s="2" t="s">
        <v>91</v>
      </c>
      <c r="D2" s="2">
        <v>1000</v>
      </c>
      <c r="E2" s="2" t="s">
        <v>145</v>
      </c>
      <c r="F2" s="2"/>
    </row>
    <row r="3" spans="1:6">
      <c r="A3" s="190">
        <v>43164</v>
      </c>
      <c r="B3" s="2"/>
      <c r="C3" s="2"/>
      <c r="D3" s="2">
        <v>50</v>
      </c>
      <c r="E3" s="2" t="s">
        <v>147</v>
      </c>
      <c r="F3" s="2" t="s">
        <v>153</v>
      </c>
    </row>
    <row r="4" spans="1:6">
      <c r="A4" s="190"/>
      <c r="B4" s="2"/>
      <c r="C4" s="2"/>
      <c r="D4" s="2"/>
      <c r="E4" s="2"/>
      <c r="F4" s="2"/>
    </row>
    <row r="5" spans="1:6">
      <c r="A5" s="190"/>
      <c r="B5" s="2"/>
      <c r="C5" s="2"/>
      <c r="D5" s="2"/>
      <c r="E5" s="2"/>
      <c r="F5" s="2"/>
    </row>
    <row r="6" spans="1:6">
      <c r="A6" s="191"/>
      <c r="B6" s="3"/>
      <c r="C6" s="3"/>
      <c r="D6" s="3"/>
      <c r="E6" s="3"/>
      <c r="F6" s="3"/>
    </row>
    <row r="7" spans="1:6">
      <c r="A7" s="191"/>
      <c r="B7" s="3"/>
      <c r="C7" s="3"/>
      <c r="D7" s="3"/>
      <c r="E7" s="3"/>
      <c r="F7" s="3"/>
    </row>
    <row r="8" spans="1:6">
      <c r="A8" s="191"/>
      <c r="B8" s="3"/>
      <c r="C8" s="3"/>
      <c r="D8" s="3"/>
      <c r="E8" s="3"/>
      <c r="F8" s="3"/>
    </row>
    <row r="9" spans="1:6">
      <c r="A9" s="191"/>
      <c r="B9" s="3"/>
      <c r="C9" s="3"/>
      <c r="D9" s="3"/>
      <c r="E9" s="3"/>
      <c r="F9" s="3"/>
    </row>
    <row r="10" spans="1:6">
      <c r="A10" s="191"/>
      <c r="B10" s="3"/>
      <c r="C10" s="3"/>
      <c r="D10" s="3"/>
      <c r="E10" s="3"/>
      <c r="F10" s="3"/>
    </row>
    <row r="11" spans="1:6">
      <c r="A11" s="191"/>
      <c r="B11" s="3"/>
      <c r="C11" s="3"/>
      <c r="D11" s="3"/>
      <c r="E11" s="3"/>
      <c r="F11" s="3"/>
    </row>
    <row r="12" spans="1:6">
      <c r="A12" s="191"/>
      <c r="B12" s="3"/>
      <c r="C12" s="3"/>
      <c r="D12" s="3"/>
      <c r="E12" s="3"/>
      <c r="F12" s="3"/>
    </row>
    <row r="13" spans="1:6">
      <c r="A13" s="191"/>
      <c r="B13" s="3"/>
      <c r="C13" s="3"/>
      <c r="D13" s="3"/>
      <c r="E13" s="3"/>
      <c r="F13" s="3"/>
    </row>
    <row r="14" spans="1:6">
      <c r="A14" s="191"/>
      <c r="B14" s="3"/>
      <c r="C14" s="3"/>
      <c r="D14" s="3"/>
      <c r="E14" s="3"/>
      <c r="F14" s="3"/>
    </row>
    <row r="15" spans="1:6">
      <c r="A15" s="191"/>
      <c r="B15" s="3"/>
      <c r="C15" s="3"/>
      <c r="D15" s="3"/>
      <c r="E15" s="3"/>
      <c r="F15" s="3"/>
    </row>
    <row r="16" spans="1:6">
      <c r="A16" s="191"/>
      <c r="B16" s="3"/>
      <c r="C16" s="3"/>
      <c r="D16" s="3"/>
      <c r="E16" s="3"/>
      <c r="F16" s="3"/>
    </row>
    <row r="17" spans="1:6">
      <c r="A17" s="191"/>
      <c r="B17" s="3"/>
      <c r="C17" s="3"/>
      <c r="D17" s="3"/>
      <c r="E17" s="3"/>
      <c r="F17" s="3"/>
    </row>
    <row r="18" spans="1:6">
      <c r="A18" s="191"/>
      <c r="B18" s="3"/>
      <c r="C18" s="3"/>
      <c r="D18" s="3"/>
      <c r="E18" s="3"/>
      <c r="F18" s="3"/>
    </row>
    <row r="19" spans="1:6">
      <c r="A19" s="191"/>
      <c r="B19" s="3"/>
      <c r="C19" s="3"/>
      <c r="D19" s="3"/>
      <c r="E19" s="3"/>
      <c r="F19" s="3"/>
    </row>
    <row r="20" spans="1:6">
      <c r="A20" s="191"/>
      <c r="B20" s="3"/>
      <c r="C20" s="3"/>
      <c r="D20" s="3"/>
      <c r="E20" s="3"/>
      <c r="F20" s="3"/>
    </row>
    <row r="21" spans="1:6">
      <c r="A21" s="191"/>
      <c r="B21" s="3"/>
      <c r="C21" s="3"/>
      <c r="D21" s="3"/>
      <c r="E21" s="3"/>
      <c r="F21" s="3"/>
    </row>
    <row r="22" spans="1:6">
      <c r="A22" s="191"/>
      <c r="B22" s="3"/>
      <c r="C22" s="3"/>
      <c r="D22" s="3"/>
      <c r="E22" s="3"/>
      <c r="F22" s="3"/>
    </row>
    <row r="23" spans="1:6">
      <c r="A23" s="191"/>
      <c r="B23" s="3"/>
      <c r="C23" s="3"/>
      <c r="D23" s="3"/>
      <c r="E23" s="3"/>
      <c r="F23" s="3"/>
    </row>
    <row r="24" spans="1:6">
      <c r="A24" s="191"/>
      <c r="B24" s="3"/>
      <c r="C24" s="3"/>
      <c r="D24" s="3"/>
      <c r="E24" s="3"/>
      <c r="F24" s="3"/>
    </row>
    <row r="25" spans="1:6">
      <c r="A25" s="191"/>
      <c r="B25" s="3"/>
      <c r="C25" s="3"/>
      <c r="D25" s="3"/>
      <c r="E25" s="3"/>
      <c r="F25" s="3"/>
    </row>
    <row r="26" spans="1:6">
      <c r="A26" s="191"/>
      <c r="B26" s="3"/>
      <c r="C26" s="3"/>
      <c r="D26" s="3"/>
      <c r="E26" s="3"/>
      <c r="F26" s="3"/>
    </row>
    <row r="27" spans="1:6">
      <c r="A27" s="191"/>
      <c r="B27" s="3"/>
      <c r="C27" s="3"/>
      <c r="D27" s="3"/>
      <c r="E27" s="3"/>
      <c r="F27" s="3"/>
    </row>
    <row r="28" spans="1:6">
      <c r="A28" s="191"/>
      <c r="B28" s="3"/>
      <c r="C28" s="3"/>
      <c r="D28" s="3"/>
      <c r="E28" s="3"/>
      <c r="F28" s="3"/>
    </row>
    <row r="29" spans="1:6">
      <c r="A29" s="191"/>
      <c r="B29" s="3"/>
      <c r="C29" s="3"/>
      <c r="D29" s="3"/>
      <c r="E29" s="3"/>
      <c r="F29" s="3"/>
    </row>
    <row r="30" spans="1:6">
      <c r="A30" s="191"/>
      <c r="B30" s="3"/>
      <c r="C30" s="3"/>
      <c r="D30" s="3"/>
      <c r="E30" s="3"/>
      <c r="F30" s="3"/>
    </row>
    <row r="31" spans="1:6">
      <c r="A31" s="191"/>
      <c r="B31" s="3"/>
      <c r="C31" s="3"/>
      <c r="D31" s="3"/>
      <c r="E31" s="3"/>
      <c r="F31" s="3"/>
    </row>
    <row r="32" spans="1:6">
      <c r="A32" s="191"/>
      <c r="B32" s="3"/>
      <c r="C32" s="3"/>
      <c r="D32" s="3"/>
      <c r="E32" s="3"/>
      <c r="F32" s="3"/>
    </row>
    <row r="33" spans="1:6">
      <c r="A33" s="191"/>
      <c r="B33" s="3"/>
      <c r="C33" s="3"/>
      <c r="D33" s="3"/>
      <c r="E33" s="3"/>
      <c r="F33" s="3"/>
    </row>
    <row r="34" spans="1:6">
      <c r="A34" s="191"/>
      <c r="B34" s="3"/>
      <c r="C34" s="3"/>
      <c r="D34" s="3"/>
      <c r="E34" s="3"/>
      <c r="F34" s="3"/>
    </row>
    <row r="35" spans="1:6">
      <c r="A35" s="191"/>
      <c r="B35" s="3"/>
      <c r="C35" s="3"/>
      <c r="D35" s="3"/>
      <c r="E35" s="3"/>
      <c r="F35" s="3"/>
    </row>
    <row r="36" spans="1:6">
      <c r="A36" s="191"/>
      <c r="B36" s="3"/>
      <c r="C36" s="3"/>
      <c r="D36" s="3"/>
      <c r="E36" s="3"/>
      <c r="F36" s="3"/>
    </row>
    <row r="37" spans="1:6">
      <c r="A37" s="191"/>
      <c r="B37" s="3"/>
      <c r="C37" s="3"/>
      <c r="D37" s="3"/>
      <c r="E37" s="3"/>
      <c r="F37" s="3"/>
    </row>
    <row r="38" spans="1:6">
      <c r="A38" s="191"/>
      <c r="B38" s="3"/>
      <c r="C38" s="3"/>
      <c r="D38" s="3"/>
      <c r="E38" s="3"/>
      <c r="F38" s="3"/>
    </row>
    <row r="39" spans="1:6">
      <c r="A39" s="191"/>
      <c r="B39" s="3"/>
      <c r="C39" s="3"/>
      <c r="D39" s="3"/>
      <c r="E39" s="3"/>
      <c r="F39" s="3"/>
    </row>
    <row r="40" spans="1:6">
      <c r="A40" s="191"/>
      <c r="B40" s="3"/>
      <c r="C40" s="3"/>
      <c r="D40" s="3"/>
      <c r="E40" s="3"/>
      <c r="F40" s="3"/>
    </row>
    <row r="41" spans="1:6">
      <c r="A41" s="191"/>
      <c r="B41" s="3"/>
      <c r="C41" s="3"/>
      <c r="D41" s="3"/>
      <c r="E41" s="3"/>
      <c r="F41" s="3"/>
    </row>
    <row r="42" spans="1:6">
      <c r="A42" s="191"/>
      <c r="B42" s="3"/>
      <c r="C42" s="3"/>
      <c r="D42" s="3"/>
      <c r="E42" s="3"/>
      <c r="F42" s="3"/>
    </row>
    <row r="43" spans="1:6">
      <c r="A43" s="191"/>
      <c r="B43" s="3"/>
      <c r="C43" s="3"/>
      <c r="D43" s="3"/>
      <c r="E43" s="3"/>
      <c r="F43" s="3"/>
    </row>
    <row r="44" spans="1:6">
      <c r="A44" s="192"/>
      <c r="B44" s="4"/>
      <c r="C44" s="4"/>
      <c r="D44" s="4"/>
      <c r="E44" s="4"/>
      <c r="F44" s="4"/>
    </row>
  </sheetData>
  <pageMargins left="0.75" right="0.75" top="1" bottom="1" header="0.5" footer="0.5"/>
  <pageSetup paperSize="9" orientation="portrait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9">
    <tabColor indexed="8"/>
  </sheetPr>
  <dimension ref="A1:F45"/>
  <sheetViews>
    <sheetView showGridLines="0" workbookViewId="0">
      <selection activeCell="D7" sqref="D7"/>
    </sheetView>
  </sheetViews>
  <sheetFormatPr defaultColWidth="9" defaultRowHeight="15.6" outlineLevelCol="5"/>
  <cols>
    <col min="1" max="1" width="13" style="109" customWidth="1"/>
    <col min="2" max="6" width="13" customWidth="1"/>
    <col min="7" max="16384" width="9" style="80"/>
  </cols>
  <sheetData>
    <row r="1" ht="23.25" customHeight="1" spans="1:6">
      <c r="A1" s="13" t="s">
        <v>28</v>
      </c>
      <c r="B1" s="13" t="s">
        <v>83</v>
      </c>
      <c r="C1" s="13" t="s">
        <v>154</v>
      </c>
      <c r="D1" s="13" t="s">
        <v>35</v>
      </c>
      <c r="E1" s="13" t="s">
        <v>141</v>
      </c>
      <c r="F1" s="13" t="s">
        <v>14</v>
      </c>
    </row>
    <row r="2" spans="1:6">
      <c r="A2" s="189">
        <v>43160</v>
      </c>
      <c r="B2" s="2" t="s">
        <v>125</v>
      </c>
      <c r="C2" s="2" t="s">
        <v>127</v>
      </c>
      <c r="D2" s="2">
        <v>1000</v>
      </c>
      <c r="E2" s="2" t="s">
        <v>145</v>
      </c>
      <c r="F2" s="2"/>
    </row>
    <row r="3" spans="1:6">
      <c r="A3" s="189">
        <v>43160</v>
      </c>
      <c r="B3" s="2"/>
      <c r="C3" s="2"/>
      <c r="D3" s="2">
        <v>50</v>
      </c>
      <c r="E3" s="2" t="s">
        <v>147</v>
      </c>
      <c r="F3" s="2" t="s">
        <v>155</v>
      </c>
    </row>
    <row r="4" spans="1:6">
      <c r="A4" s="190"/>
      <c r="B4" s="2"/>
      <c r="C4" s="2"/>
      <c r="D4" s="2"/>
      <c r="E4" s="2"/>
      <c r="F4" s="2"/>
    </row>
    <row r="5" spans="1:6">
      <c r="A5" s="190"/>
      <c r="B5" s="2"/>
      <c r="C5" s="2"/>
      <c r="D5" s="2"/>
      <c r="E5" s="2"/>
      <c r="F5" s="2"/>
    </row>
    <row r="6" spans="1:6">
      <c r="A6" s="190"/>
      <c r="B6" s="2"/>
      <c r="C6" s="2"/>
      <c r="D6" s="2"/>
      <c r="E6" s="2"/>
      <c r="F6" s="2"/>
    </row>
    <row r="7" spans="1:6">
      <c r="A7" s="191"/>
      <c r="B7" s="3"/>
      <c r="C7" s="3"/>
      <c r="D7" s="3"/>
      <c r="E7" s="3"/>
      <c r="F7" s="3"/>
    </row>
    <row r="8" spans="1:6">
      <c r="A8" s="191"/>
      <c r="B8" s="3"/>
      <c r="C8" s="3"/>
      <c r="D8" s="3"/>
      <c r="E8" s="3"/>
      <c r="F8" s="3"/>
    </row>
    <row r="9" spans="1:6">
      <c r="A9" s="191"/>
      <c r="B9" s="3"/>
      <c r="C9" s="3"/>
      <c r="D9" s="3"/>
      <c r="E9" s="3"/>
      <c r="F9" s="3"/>
    </row>
    <row r="10" spans="1:6">
      <c r="A10" s="191"/>
      <c r="B10" s="3"/>
      <c r="C10" s="3"/>
      <c r="D10" s="3"/>
      <c r="E10" s="3" t="s">
        <v>145</v>
      </c>
      <c r="F10" s="3"/>
    </row>
    <row r="11" spans="1:6">
      <c r="A11" s="191"/>
      <c r="B11" s="3"/>
      <c r="C11" s="3"/>
      <c r="D11" s="3"/>
      <c r="E11" s="3"/>
      <c r="F11" s="3"/>
    </row>
    <row r="12" spans="1:6">
      <c r="A12" s="191"/>
      <c r="B12" s="3"/>
      <c r="C12" s="3"/>
      <c r="D12" s="3"/>
      <c r="E12" s="3"/>
      <c r="F12" s="3"/>
    </row>
    <row r="13" spans="1:6">
      <c r="A13" s="191"/>
      <c r="B13" s="3"/>
      <c r="C13" s="3"/>
      <c r="D13" s="3"/>
      <c r="E13" s="3"/>
      <c r="F13" s="3"/>
    </row>
    <row r="14" spans="1:6">
      <c r="A14" s="191"/>
      <c r="B14" s="3"/>
      <c r="C14" s="3"/>
      <c r="D14" s="3"/>
      <c r="E14" s="3"/>
      <c r="F14" s="3"/>
    </row>
    <row r="15" spans="1:6">
      <c r="A15" s="191"/>
      <c r="B15" s="3"/>
      <c r="C15" s="3"/>
      <c r="D15" s="3"/>
      <c r="E15" s="3"/>
      <c r="F15" s="3"/>
    </row>
    <row r="16" spans="1:6">
      <c r="A16" s="191"/>
      <c r="B16" s="3"/>
      <c r="C16" s="3"/>
      <c r="D16" s="3"/>
      <c r="E16" s="3"/>
      <c r="F16" s="3"/>
    </row>
    <row r="17" spans="1:6">
      <c r="A17" s="191"/>
      <c r="B17" s="3"/>
      <c r="C17" s="3"/>
      <c r="D17" s="3"/>
      <c r="E17" s="3"/>
      <c r="F17" s="3"/>
    </row>
    <row r="18" spans="1:6">
      <c r="A18" s="191"/>
      <c r="B18" s="3"/>
      <c r="C18" s="3"/>
      <c r="D18" s="3"/>
      <c r="E18" s="3"/>
      <c r="F18" s="3"/>
    </row>
    <row r="19" spans="1:6">
      <c r="A19" s="191"/>
      <c r="B19" s="3"/>
      <c r="C19" s="3"/>
      <c r="D19" s="3"/>
      <c r="E19" s="3"/>
      <c r="F19" s="3"/>
    </row>
    <row r="20" spans="1:6">
      <c r="A20" s="191"/>
      <c r="B20" s="3"/>
      <c r="C20" s="3"/>
      <c r="D20" s="3"/>
      <c r="E20" s="3"/>
      <c r="F20" s="3"/>
    </row>
    <row r="21" spans="1:6">
      <c r="A21" s="191"/>
      <c r="B21" s="3"/>
      <c r="C21" s="3"/>
      <c r="D21" s="3"/>
      <c r="E21" s="3"/>
      <c r="F21" s="3"/>
    </row>
    <row r="22" spans="1:6">
      <c r="A22" s="191"/>
      <c r="B22" s="3"/>
      <c r="C22" s="3"/>
      <c r="D22" s="3"/>
      <c r="E22" s="3"/>
      <c r="F22" s="3"/>
    </row>
    <row r="23" spans="1:6">
      <c r="A23" s="191"/>
      <c r="B23" s="3"/>
      <c r="C23" s="3"/>
      <c r="D23" s="3"/>
      <c r="E23" s="3"/>
      <c r="F23" s="3"/>
    </row>
    <row r="24" spans="1:6">
      <c r="A24" s="191"/>
      <c r="B24" s="3"/>
      <c r="C24" s="3"/>
      <c r="D24" s="3"/>
      <c r="E24" s="3"/>
      <c r="F24" s="3"/>
    </row>
    <row r="25" spans="1:6">
      <c r="A25" s="191"/>
      <c r="B25" s="3"/>
      <c r="C25" s="3"/>
      <c r="D25" s="3"/>
      <c r="E25" s="3"/>
      <c r="F25" s="3"/>
    </row>
    <row r="26" spans="1:6">
      <c r="A26" s="191"/>
      <c r="B26" s="3"/>
      <c r="C26" s="3"/>
      <c r="D26" s="3"/>
      <c r="E26" s="3"/>
      <c r="F26" s="3"/>
    </row>
    <row r="27" spans="1:6">
      <c r="A27" s="191"/>
      <c r="B27" s="3"/>
      <c r="C27" s="3"/>
      <c r="D27" s="3"/>
      <c r="E27" s="3"/>
      <c r="F27" s="3"/>
    </row>
    <row r="28" spans="1:6">
      <c r="A28" s="191"/>
      <c r="B28" s="3"/>
      <c r="C28" s="3"/>
      <c r="D28" s="3"/>
      <c r="E28" s="3"/>
      <c r="F28" s="3"/>
    </row>
    <row r="29" spans="1:6">
      <c r="A29" s="191"/>
      <c r="B29" s="3"/>
      <c r="C29" s="3"/>
      <c r="D29" s="3"/>
      <c r="E29" s="3"/>
      <c r="F29" s="3"/>
    </row>
    <row r="30" spans="1:6">
      <c r="A30" s="191"/>
      <c r="B30" s="3"/>
      <c r="C30" s="3"/>
      <c r="D30" s="3"/>
      <c r="E30" s="3"/>
      <c r="F30" s="3"/>
    </row>
    <row r="31" spans="1:6">
      <c r="A31" s="191"/>
      <c r="B31" s="3"/>
      <c r="C31" s="3"/>
      <c r="D31" s="3"/>
      <c r="E31" s="3"/>
      <c r="F31" s="3"/>
    </row>
    <row r="32" spans="1:6">
      <c r="A32" s="191"/>
      <c r="B32" s="3"/>
      <c r="C32" s="3"/>
      <c r="D32" s="3"/>
      <c r="E32" s="3"/>
      <c r="F32" s="3"/>
    </row>
    <row r="33" spans="1:6">
      <c r="A33" s="191"/>
      <c r="B33" s="3"/>
      <c r="C33" s="3"/>
      <c r="D33" s="3"/>
      <c r="E33" s="3"/>
      <c r="F33" s="3"/>
    </row>
    <row r="34" spans="1:6">
      <c r="A34" s="191"/>
      <c r="B34" s="3"/>
      <c r="C34" s="3"/>
      <c r="D34" s="3"/>
      <c r="E34" s="3"/>
      <c r="F34" s="3"/>
    </row>
    <row r="35" spans="1:6">
      <c r="A35" s="191"/>
      <c r="B35" s="3"/>
      <c r="C35" s="3"/>
      <c r="D35" s="3"/>
      <c r="E35" s="3"/>
      <c r="F35" s="3"/>
    </row>
    <row r="36" spans="1:6">
      <c r="A36" s="191"/>
      <c r="B36" s="3"/>
      <c r="C36" s="3"/>
      <c r="D36" s="3"/>
      <c r="E36" s="3"/>
      <c r="F36" s="3"/>
    </row>
    <row r="37" spans="1:6">
      <c r="A37" s="191"/>
      <c r="B37" s="3"/>
      <c r="C37" s="3"/>
      <c r="D37" s="3"/>
      <c r="E37" s="3"/>
      <c r="F37" s="3"/>
    </row>
    <row r="38" spans="1:6">
      <c r="A38" s="191"/>
      <c r="B38" s="3"/>
      <c r="C38" s="3"/>
      <c r="D38" s="3"/>
      <c r="E38" s="3"/>
      <c r="F38" s="3"/>
    </row>
    <row r="39" spans="1:6">
      <c r="A39" s="191"/>
      <c r="B39" s="3"/>
      <c r="C39" s="3"/>
      <c r="D39" s="3"/>
      <c r="E39" s="3"/>
      <c r="F39" s="3"/>
    </row>
    <row r="40" spans="1:6">
      <c r="A40" s="191"/>
      <c r="B40" s="3"/>
      <c r="C40" s="3"/>
      <c r="D40" s="3"/>
      <c r="E40" s="3"/>
      <c r="F40" s="3"/>
    </row>
    <row r="41" spans="1:6">
      <c r="A41" s="191"/>
      <c r="B41" s="3"/>
      <c r="C41" s="3"/>
      <c r="D41" s="3"/>
      <c r="E41" s="3"/>
      <c r="F41" s="3"/>
    </row>
    <row r="42" spans="1:6">
      <c r="A42" s="191"/>
      <c r="B42" s="3"/>
      <c r="C42" s="3"/>
      <c r="D42" s="3"/>
      <c r="E42" s="3"/>
      <c r="F42" s="3"/>
    </row>
    <row r="43" spans="1:6">
      <c r="A43" s="191"/>
      <c r="B43" s="3"/>
      <c r="C43" s="3"/>
      <c r="D43" s="3"/>
      <c r="E43" s="3"/>
      <c r="F43" s="3"/>
    </row>
    <row r="44" spans="1:6">
      <c r="A44" s="191"/>
      <c r="B44" s="3"/>
      <c r="C44" s="3"/>
      <c r="D44" s="3"/>
      <c r="E44" s="3"/>
      <c r="F44" s="3"/>
    </row>
    <row r="45" spans="1:6">
      <c r="A45" s="192"/>
      <c r="B45" s="4"/>
      <c r="C45" s="4"/>
      <c r="D45" s="4"/>
      <c r="E45" s="4"/>
      <c r="F45" s="4"/>
    </row>
  </sheetData>
  <sortState ref="A2:D45">
    <sortCondition ref="A1"/>
  </sortState>
  <pageMargins left="0.75" right="0.75" top="1" bottom="1" header="0.5" footer="0.5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>
    <tabColor indexed="47"/>
  </sheetPr>
  <dimension ref="A1:F45"/>
  <sheetViews>
    <sheetView showGridLines="0" workbookViewId="0">
      <pane ySplit="1" topLeftCell="A2" activePane="bottomLeft" state="frozen"/>
      <selection/>
      <selection pane="bottomLeft" activeCell="F6" sqref="F6"/>
    </sheetView>
  </sheetViews>
  <sheetFormatPr defaultColWidth="9" defaultRowHeight="15" customHeight="1" outlineLevelCol="5"/>
  <cols>
    <col min="1" max="1" width="12.5" customWidth="1"/>
    <col min="2" max="2" width="16.75" customWidth="1"/>
    <col min="3" max="3" width="23.75" customWidth="1"/>
    <col min="4" max="4" width="16" customWidth="1"/>
    <col min="5" max="6" width="11.875" customWidth="1"/>
    <col min="7" max="16384" width="9" style="30"/>
  </cols>
  <sheetData>
    <row r="1" ht="30" customHeight="1" spans="1:6">
      <c r="A1" s="13" t="s">
        <v>156</v>
      </c>
      <c r="B1" s="13" t="s">
        <v>130</v>
      </c>
      <c r="C1" s="13" t="s">
        <v>157</v>
      </c>
      <c r="D1" s="13" t="s">
        <v>158</v>
      </c>
      <c r="E1" s="13" t="s">
        <v>159</v>
      </c>
      <c r="F1" s="13" t="s">
        <v>160</v>
      </c>
    </row>
    <row r="2" customHeight="1" spans="1:6">
      <c r="A2" s="2" t="s">
        <v>125</v>
      </c>
      <c r="B2" s="2" t="s">
        <v>127</v>
      </c>
      <c r="C2" s="2"/>
      <c r="D2" s="2"/>
      <c r="E2" s="2"/>
      <c r="F2" s="2">
        <v>500</v>
      </c>
    </row>
    <row r="3" customHeight="1" spans="1:6">
      <c r="A3" s="2" t="s">
        <v>134</v>
      </c>
      <c r="B3" s="2" t="s">
        <v>135</v>
      </c>
      <c r="C3" s="2"/>
      <c r="D3" s="2"/>
      <c r="E3" s="2"/>
      <c r="F3" s="2">
        <v>500</v>
      </c>
    </row>
    <row r="4" customHeight="1" spans="1:6">
      <c r="A4" s="2" t="s">
        <v>136</v>
      </c>
      <c r="B4" s="2" t="s">
        <v>137</v>
      </c>
      <c r="C4" s="2"/>
      <c r="D4" s="2"/>
      <c r="E4" s="2"/>
      <c r="F4" s="2">
        <v>500</v>
      </c>
    </row>
    <row r="5" customHeight="1" spans="1:6">
      <c r="A5" s="2" t="s">
        <v>138</v>
      </c>
      <c r="B5" s="2" t="s">
        <v>139</v>
      </c>
      <c r="C5" s="2"/>
      <c r="D5" s="2"/>
      <c r="E5" s="2"/>
      <c r="F5" s="2">
        <v>500</v>
      </c>
    </row>
    <row r="6" customHeight="1" spans="1:6">
      <c r="A6" s="2"/>
      <c r="B6" s="2"/>
      <c r="C6" s="2"/>
      <c r="D6" s="3"/>
      <c r="E6" s="2"/>
      <c r="F6" s="2"/>
    </row>
    <row r="7" customHeight="1" spans="1:6">
      <c r="A7" s="3"/>
      <c r="B7" s="3"/>
      <c r="C7" s="3"/>
      <c r="D7" s="3"/>
      <c r="E7" s="3"/>
      <c r="F7" s="3"/>
    </row>
    <row r="8" customHeight="1" spans="1:6">
      <c r="A8" s="3"/>
      <c r="B8" s="3"/>
      <c r="C8" s="3"/>
      <c r="D8" s="3"/>
      <c r="E8" s="3"/>
      <c r="F8" s="3"/>
    </row>
    <row r="9" customHeight="1" spans="1:6">
      <c r="A9" s="3"/>
      <c r="B9" s="3"/>
      <c r="C9" s="3"/>
      <c r="D9" s="3"/>
      <c r="E9" s="3"/>
      <c r="F9" s="3"/>
    </row>
    <row r="10" customHeight="1" spans="1:6">
      <c r="A10" s="3"/>
      <c r="B10" s="3"/>
      <c r="C10" s="3"/>
      <c r="D10" s="3"/>
      <c r="E10" s="3"/>
      <c r="F10" s="3"/>
    </row>
    <row r="11" customHeight="1" spans="1:6">
      <c r="A11" s="3"/>
      <c r="B11" s="3"/>
      <c r="C11" s="3"/>
      <c r="D11" s="3"/>
      <c r="E11" s="3"/>
      <c r="F11" s="3"/>
    </row>
    <row r="12" customHeight="1" spans="1:6">
      <c r="A12" s="3"/>
      <c r="B12" s="3"/>
      <c r="C12" s="3"/>
      <c r="D12" s="3"/>
      <c r="E12" s="3"/>
      <c r="F12" s="3"/>
    </row>
    <row r="13" customHeight="1" spans="1:6">
      <c r="A13" s="3"/>
      <c r="B13" s="3"/>
      <c r="C13" s="3"/>
      <c r="D13" s="3"/>
      <c r="E13" s="3"/>
      <c r="F13" s="3"/>
    </row>
    <row r="14" customHeight="1" spans="1:6">
      <c r="A14" s="3"/>
      <c r="B14" s="3"/>
      <c r="C14" s="3"/>
      <c r="D14" s="3"/>
      <c r="E14" s="3"/>
      <c r="F14" s="3"/>
    </row>
    <row r="15" customHeight="1" spans="1:6">
      <c r="A15" s="3"/>
      <c r="B15" s="3"/>
      <c r="C15" s="3"/>
      <c r="D15" s="3"/>
      <c r="E15" s="3"/>
      <c r="F15" s="3"/>
    </row>
    <row r="16" customHeight="1" spans="1:6">
      <c r="A16" s="3"/>
      <c r="B16" s="3"/>
      <c r="C16" s="3"/>
      <c r="D16" s="3"/>
      <c r="E16" s="3"/>
      <c r="F16" s="3"/>
    </row>
    <row r="17" customHeight="1" spans="1:6">
      <c r="A17" s="3"/>
      <c r="B17" s="3"/>
      <c r="C17" s="3"/>
      <c r="D17" s="3"/>
      <c r="E17" s="3"/>
      <c r="F17" s="3"/>
    </row>
    <row r="18" customHeight="1" spans="1:6">
      <c r="A18" s="3"/>
      <c r="B18" s="3"/>
      <c r="C18" s="3"/>
      <c r="D18" s="3"/>
      <c r="E18" s="3"/>
      <c r="F18" s="3"/>
    </row>
    <row r="19" customHeight="1" spans="1:6">
      <c r="A19" s="3"/>
      <c r="B19" s="3"/>
      <c r="C19" s="3"/>
      <c r="D19" s="3"/>
      <c r="E19" s="3"/>
      <c r="F19" s="3"/>
    </row>
    <row r="20" customHeight="1" spans="1:6">
      <c r="A20" s="3"/>
      <c r="B20" s="3"/>
      <c r="C20" s="3"/>
      <c r="D20" s="3"/>
      <c r="E20" s="3"/>
      <c r="F20" s="3"/>
    </row>
    <row r="21" customHeight="1" spans="1:6">
      <c r="A21" s="3"/>
      <c r="B21" s="3"/>
      <c r="C21" s="3"/>
      <c r="D21" s="3"/>
      <c r="E21" s="3"/>
      <c r="F21" s="3"/>
    </row>
    <row r="22" customHeight="1" spans="1:6">
      <c r="A22" s="3"/>
      <c r="B22" s="3"/>
      <c r="C22" s="3"/>
      <c r="D22" s="3"/>
      <c r="E22" s="3"/>
      <c r="F22" s="3"/>
    </row>
    <row r="23" customHeight="1" spans="1:6">
      <c r="A23" s="3"/>
      <c r="B23" s="3"/>
      <c r="C23" s="3"/>
      <c r="D23" s="3"/>
      <c r="E23" s="3"/>
      <c r="F23" s="3"/>
    </row>
    <row r="24" customHeight="1" spans="1:6">
      <c r="A24" s="3"/>
      <c r="B24" s="3"/>
      <c r="C24" s="3"/>
      <c r="D24" s="3"/>
      <c r="E24" s="3"/>
      <c r="F24" s="3"/>
    </row>
    <row r="25" customHeight="1" spans="1:6">
      <c r="A25" s="3"/>
      <c r="B25" s="3"/>
      <c r="C25" s="3"/>
      <c r="D25" s="3"/>
      <c r="E25" s="3"/>
      <c r="F25" s="3"/>
    </row>
    <row r="26" customHeight="1" spans="1:6">
      <c r="A26" s="3"/>
      <c r="B26" s="3"/>
      <c r="C26" s="3"/>
      <c r="D26" s="3"/>
      <c r="E26" s="3"/>
      <c r="F26" s="3"/>
    </row>
    <row r="27" customHeight="1" spans="1:6">
      <c r="A27" s="3"/>
      <c r="B27" s="3"/>
      <c r="C27" s="3"/>
      <c r="D27" s="3"/>
      <c r="E27" s="3"/>
      <c r="F27" s="3"/>
    </row>
    <row r="28" customHeight="1" spans="1:6">
      <c r="A28" s="3"/>
      <c r="B28" s="3"/>
      <c r="C28" s="3"/>
      <c r="D28" s="3"/>
      <c r="E28" s="3"/>
      <c r="F28" s="3"/>
    </row>
    <row r="29" customHeight="1" spans="1:6">
      <c r="A29" s="3"/>
      <c r="B29" s="3"/>
      <c r="C29" s="3"/>
      <c r="D29" s="3"/>
      <c r="E29" s="3"/>
      <c r="F29" s="3"/>
    </row>
    <row r="30" customHeight="1" spans="1:6">
      <c r="A30" s="3"/>
      <c r="B30" s="3"/>
      <c r="C30" s="3"/>
      <c r="D30" s="3"/>
      <c r="E30" s="3"/>
      <c r="F30" s="3"/>
    </row>
    <row r="31" customHeight="1" spans="1:6">
      <c r="A31" s="3"/>
      <c r="B31" s="3"/>
      <c r="C31" s="3"/>
      <c r="D31" s="3"/>
      <c r="E31" s="3"/>
      <c r="F31" s="3"/>
    </row>
    <row r="32" customHeight="1" spans="1:6">
      <c r="A32" s="3"/>
      <c r="B32" s="3"/>
      <c r="C32" s="3"/>
      <c r="D32" s="3"/>
      <c r="E32" s="3"/>
      <c r="F32" s="3"/>
    </row>
    <row r="33" customHeight="1" spans="1:6">
      <c r="A33" s="3"/>
      <c r="B33" s="3"/>
      <c r="C33" s="3"/>
      <c r="D33" s="3"/>
      <c r="E33" s="3"/>
      <c r="F33" s="3"/>
    </row>
    <row r="34" customHeight="1" spans="1:6">
      <c r="A34" s="3"/>
      <c r="B34" s="3"/>
      <c r="C34" s="3"/>
      <c r="D34" s="3"/>
      <c r="E34" s="3"/>
      <c r="F34" s="3"/>
    </row>
    <row r="35" customHeight="1" spans="1:6">
      <c r="A35" s="3"/>
      <c r="B35" s="3"/>
      <c r="C35" s="3"/>
      <c r="D35" s="3"/>
      <c r="E35" s="3"/>
      <c r="F35" s="3"/>
    </row>
    <row r="36" customHeight="1" spans="1:6">
      <c r="A36" s="3"/>
      <c r="B36" s="3"/>
      <c r="C36" s="3"/>
      <c r="D36" s="3"/>
      <c r="E36" s="3"/>
      <c r="F36" s="3"/>
    </row>
    <row r="37" customHeight="1" spans="1:6">
      <c r="A37" s="3"/>
      <c r="B37" s="3"/>
      <c r="C37" s="3"/>
      <c r="D37" s="3"/>
      <c r="E37" s="3"/>
      <c r="F37" s="3"/>
    </row>
    <row r="38" customHeight="1" spans="1:6">
      <c r="A38" s="3"/>
      <c r="B38" s="3"/>
      <c r="C38" s="3"/>
      <c r="D38" s="3"/>
      <c r="E38" s="3"/>
      <c r="F38" s="3"/>
    </row>
    <row r="39" customHeight="1" spans="1:6">
      <c r="A39" s="3"/>
      <c r="B39" s="3"/>
      <c r="C39" s="3"/>
      <c r="D39" s="3"/>
      <c r="E39" s="3"/>
      <c r="F39" s="3"/>
    </row>
    <row r="40" customHeight="1" spans="1:6">
      <c r="A40" s="3"/>
      <c r="B40" s="3"/>
      <c r="C40" s="3"/>
      <c r="D40" s="3"/>
      <c r="E40" s="3"/>
      <c r="F40" s="3"/>
    </row>
    <row r="41" customHeight="1" spans="1:6">
      <c r="A41" s="3"/>
      <c r="B41" s="3"/>
      <c r="C41" s="3"/>
      <c r="D41" s="3"/>
      <c r="E41" s="3"/>
      <c r="F41" s="3"/>
    </row>
    <row r="42" customHeight="1" spans="1:6">
      <c r="A42" s="3"/>
      <c r="B42" s="3"/>
      <c r="C42" s="3"/>
      <c r="D42" s="3"/>
      <c r="E42" s="3"/>
      <c r="F42" s="3"/>
    </row>
    <row r="43" customHeight="1" spans="1:6">
      <c r="A43" s="3"/>
      <c r="B43" s="3"/>
      <c r="C43" s="3"/>
      <c r="D43" s="3"/>
      <c r="E43" s="3"/>
      <c r="F43" s="3"/>
    </row>
    <row r="44" customHeight="1" spans="1:6">
      <c r="A44" s="3"/>
      <c r="B44" s="3"/>
      <c r="C44" s="3"/>
      <c r="D44" s="3"/>
      <c r="E44" s="3"/>
      <c r="F44" s="3"/>
    </row>
    <row r="45" customHeight="1" spans="1:6">
      <c r="A45" s="4"/>
      <c r="B45" s="4"/>
      <c r="C45" s="4"/>
      <c r="D45" s="4"/>
      <c r="E45" s="4"/>
      <c r="F45" s="4"/>
    </row>
  </sheetData>
  <pageMargins left="0.75" right="0.75" top="1" bottom="1" header="0.5" footer="0.5"/>
  <pageSetup paperSize="9" orientation="portrait" horizontalDpi="180" verticalDpi="18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>
    <tabColor indexed="42"/>
  </sheetPr>
  <dimension ref="A1:F45"/>
  <sheetViews>
    <sheetView showGridLines="0" workbookViewId="0">
      <pane ySplit="1" topLeftCell="A2" activePane="bottomLeft" state="frozen"/>
      <selection/>
      <selection pane="bottomLeft" activeCell="F6" sqref="F6"/>
    </sheetView>
  </sheetViews>
  <sheetFormatPr defaultColWidth="9" defaultRowHeight="15.75" customHeight="1" outlineLevelCol="5"/>
  <cols>
    <col min="1" max="1" width="12.5" customWidth="1"/>
    <col min="2" max="2" width="16.75" customWidth="1"/>
    <col min="3" max="3" width="23.75" customWidth="1"/>
    <col min="4" max="4" width="16" customWidth="1"/>
    <col min="5" max="6" width="11.875" customWidth="1"/>
    <col min="7" max="16384" width="9" style="30"/>
  </cols>
  <sheetData>
    <row r="1" ht="35.25" customHeight="1" spans="1:6">
      <c r="A1" s="13" t="s">
        <v>161</v>
      </c>
      <c r="B1" s="13" t="s">
        <v>162</v>
      </c>
      <c r="C1" s="13" t="s">
        <v>157</v>
      </c>
      <c r="D1" s="13" t="s">
        <v>158</v>
      </c>
      <c r="E1" s="13" t="s">
        <v>159</v>
      </c>
      <c r="F1" s="13" t="s">
        <v>160</v>
      </c>
    </row>
    <row r="2" customHeight="1" spans="1:6">
      <c r="A2" s="2" t="s">
        <v>90</v>
      </c>
      <c r="B2" s="2" t="s">
        <v>91</v>
      </c>
      <c r="C2" s="2"/>
      <c r="D2" s="3"/>
      <c r="E2" s="2"/>
      <c r="F2" s="2">
        <v>500</v>
      </c>
    </row>
    <row r="3" customHeight="1" spans="1:6">
      <c r="A3" s="2" t="s">
        <v>93</v>
      </c>
      <c r="B3" s="2" t="s">
        <v>94</v>
      </c>
      <c r="C3" s="2"/>
      <c r="D3" s="3"/>
      <c r="E3" s="2"/>
      <c r="F3" s="2">
        <v>500</v>
      </c>
    </row>
    <row r="4" customHeight="1" spans="1:6">
      <c r="A4" s="2" t="s">
        <v>95</v>
      </c>
      <c r="B4" s="2" t="s">
        <v>96</v>
      </c>
      <c r="C4" s="2"/>
      <c r="D4" s="3"/>
      <c r="E4" s="2"/>
      <c r="F4" s="2">
        <v>500</v>
      </c>
    </row>
    <row r="5" customHeight="1" spans="1:6">
      <c r="A5" s="2" t="s">
        <v>97</v>
      </c>
      <c r="B5" s="2" t="s">
        <v>98</v>
      </c>
      <c r="C5" s="2"/>
      <c r="D5" s="3"/>
      <c r="E5" s="2"/>
      <c r="F5" s="2">
        <v>500</v>
      </c>
    </row>
    <row r="6" customHeight="1" spans="1:6">
      <c r="A6" s="2"/>
      <c r="B6" s="2"/>
      <c r="C6" s="2"/>
      <c r="D6" s="3"/>
      <c r="E6" s="2"/>
      <c r="F6" s="2"/>
    </row>
    <row r="7" customHeight="1" spans="1:6">
      <c r="A7" s="3"/>
      <c r="B7" s="3"/>
      <c r="C7" s="3"/>
      <c r="D7" s="3"/>
      <c r="E7" s="3"/>
      <c r="F7" s="3"/>
    </row>
    <row r="8" customHeight="1" spans="1:6">
      <c r="A8" s="3"/>
      <c r="B8" s="3"/>
      <c r="C8" s="3"/>
      <c r="D8" s="3"/>
      <c r="E8" s="3"/>
      <c r="F8" s="3"/>
    </row>
    <row r="9" customHeight="1" spans="1:6">
      <c r="A9" s="3"/>
      <c r="B9" s="3"/>
      <c r="C9" s="3"/>
      <c r="D9" s="3"/>
      <c r="E9" s="3"/>
      <c r="F9" s="3"/>
    </row>
    <row r="10" customHeight="1" spans="1:6">
      <c r="A10" s="3"/>
      <c r="B10" s="3"/>
      <c r="C10" s="3"/>
      <c r="D10" s="3"/>
      <c r="E10" s="3"/>
      <c r="F10" s="3"/>
    </row>
    <row r="11" customHeight="1" spans="1:6">
      <c r="A11" s="3"/>
      <c r="B11" s="3"/>
      <c r="C11" s="3"/>
      <c r="D11" s="3"/>
      <c r="E11" s="3"/>
      <c r="F11" s="3"/>
    </row>
    <row r="12" customHeight="1" spans="1:6">
      <c r="A12" s="3"/>
      <c r="B12" s="3"/>
      <c r="C12" s="3"/>
      <c r="D12" s="3"/>
      <c r="E12" s="3"/>
      <c r="F12" s="3"/>
    </row>
    <row r="13" customHeight="1" spans="1:6">
      <c r="A13" s="3"/>
      <c r="B13" s="3"/>
      <c r="C13" s="3"/>
      <c r="D13" s="3"/>
      <c r="E13" s="3"/>
      <c r="F13" s="3"/>
    </row>
    <row r="14" customHeight="1" spans="1:6">
      <c r="A14" s="3"/>
      <c r="B14" s="3"/>
      <c r="C14" s="3"/>
      <c r="D14" s="3"/>
      <c r="E14" s="3"/>
      <c r="F14" s="3"/>
    </row>
    <row r="15" customHeight="1" spans="1:6">
      <c r="A15" s="3"/>
      <c r="B15" s="3"/>
      <c r="C15" s="3"/>
      <c r="D15" s="3"/>
      <c r="E15" s="3"/>
      <c r="F15" s="3"/>
    </row>
    <row r="16" customHeight="1" spans="1:6">
      <c r="A16" s="3"/>
      <c r="B16" s="3"/>
      <c r="C16" s="3"/>
      <c r="D16" s="3"/>
      <c r="E16" s="3"/>
      <c r="F16" s="3"/>
    </row>
    <row r="17" customHeight="1" spans="1:6">
      <c r="A17" s="3"/>
      <c r="B17" s="3"/>
      <c r="C17" s="3"/>
      <c r="D17" s="3"/>
      <c r="E17" s="3"/>
      <c r="F17" s="3"/>
    </row>
    <row r="18" customHeight="1" spans="1:6">
      <c r="A18" s="3"/>
      <c r="B18" s="3"/>
      <c r="C18" s="3"/>
      <c r="D18" s="3"/>
      <c r="E18" s="3"/>
      <c r="F18" s="3"/>
    </row>
    <row r="19" customHeight="1" spans="1:6">
      <c r="A19" s="3"/>
      <c r="B19" s="3"/>
      <c r="C19" s="3"/>
      <c r="D19" s="3"/>
      <c r="E19" s="3"/>
      <c r="F19" s="3"/>
    </row>
    <row r="20" customHeight="1" spans="1:6">
      <c r="A20" s="3"/>
      <c r="B20" s="3"/>
      <c r="C20" s="3"/>
      <c r="D20" s="3"/>
      <c r="E20" s="3"/>
      <c r="F20" s="3"/>
    </row>
    <row r="21" customHeight="1" spans="1:6">
      <c r="A21" s="3"/>
      <c r="B21" s="3"/>
      <c r="C21" s="3"/>
      <c r="D21" s="3"/>
      <c r="E21" s="3"/>
      <c r="F21" s="3"/>
    </row>
    <row r="22" customHeight="1" spans="1:6">
      <c r="A22" s="3"/>
      <c r="B22" s="3"/>
      <c r="C22" s="3"/>
      <c r="D22" s="3"/>
      <c r="E22" s="3"/>
      <c r="F22" s="3"/>
    </row>
    <row r="23" customHeight="1" spans="1:6">
      <c r="A23" s="3"/>
      <c r="B23" s="3"/>
      <c r="C23" s="3"/>
      <c r="D23" s="3"/>
      <c r="E23" s="3"/>
      <c r="F23" s="3"/>
    </row>
    <row r="24" customHeight="1" spans="1:6">
      <c r="A24" s="3"/>
      <c r="B24" s="3"/>
      <c r="C24" s="3"/>
      <c r="D24" s="3"/>
      <c r="E24" s="3"/>
      <c r="F24" s="3"/>
    </row>
    <row r="25" customHeight="1" spans="1:6">
      <c r="A25" s="3"/>
      <c r="B25" s="3"/>
      <c r="C25" s="3"/>
      <c r="D25" s="3"/>
      <c r="E25" s="3"/>
      <c r="F25" s="3"/>
    </row>
    <row r="26" customHeight="1" spans="1:6">
      <c r="A26" s="3"/>
      <c r="B26" s="3"/>
      <c r="C26" s="3"/>
      <c r="D26" s="3"/>
      <c r="E26" s="3"/>
      <c r="F26" s="3"/>
    </row>
    <row r="27" customHeight="1" spans="1:6">
      <c r="A27" s="3"/>
      <c r="B27" s="3"/>
      <c r="C27" s="3"/>
      <c r="D27" s="3"/>
      <c r="E27" s="3"/>
      <c r="F27" s="3"/>
    </row>
    <row r="28" customHeight="1" spans="1:6">
      <c r="A28" s="3"/>
      <c r="B28" s="3"/>
      <c r="C28" s="3"/>
      <c r="D28" s="3"/>
      <c r="E28" s="3"/>
      <c r="F28" s="3"/>
    </row>
    <row r="29" customHeight="1" spans="1:6">
      <c r="A29" s="3"/>
      <c r="B29" s="3"/>
      <c r="C29" s="3"/>
      <c r="D29" s="3"/>
      <c r="E29" s="3"/>
      <c r="F29" s="3"/>
    </row>
    <row r="30" customHeight="1" spans="1:6">
      <c r="A30" s="3"/>
      <c r="B30" s="3"/>
      <c r="C30" s="3"/>
      <c r="D30" s="3"/>
      <c r="E30" s="3"/>
      <c r="F30" s="3"/>
    </row>
    <row r="31" customHeight="1" spans="1:6">
      <c r="A31" s="3"/>
      <c r="B31" s="3"/>
      <c r="C31" s="3"/>
      <c r="D31" s="3"/>
      <c r="E31" s="3"/>
      <c r="F31" s="3"/>
    </row>
    <row r="32" customHeight="1" spans="1:6">
      <c r="A32" s="3"/>
      <c r="B32" s="3"/>
      <c r="C32" s="3"/>
      <c r="D32" s="3"/>
      <c r="E32" s="3"/>
      <c r="F32" s="3"/>
    </row>
    <row r="33" customHeight="1" spans="1:6">
      <c r="A33" s="3"/>
      <c r="B33" s="3"/>
      <c r="C33" s="3"/>
      <c r="D33" s="3"/>
      <c r="E33" s="3"/>
      <c r="F33" s="3"/>
    </row>
    <row r="34" customHeight="1" spans="1:6">
      <c r="A34" s="3"/>
      <c r="B34" s="3"/>
      <c r="C34" s="3"/>
      <c r="D34" s="3"/>
      <c r="E34" s="3"/>
      <c r="F34" s="3"/>
    </row>
    <row r="35" customHeight="1" spans="1:6">
      <c r="A35" s="3"/>
      <c r="B35" s="3"/>
      <c r="C35" s="3"/>
      <c r="D35" s="3"/>
      <c r="E35" s="3"/>
      <c r="F35" s="3"/>
    </row>
    <row r="36" customHeight="1" spans="1:6">
      <c r="A36" s="3"/>
      <c r="B36" s="3"/>
      <c r="C36" s="3"/>
      <c r="D36" s="3"/>
      <c r="E36" s="3"/>
      <c r="F36" s="3"/>
    </row>
    <row r="37" customHeight="1" spans="1:6">
      <c r="A37" s="3"/>
      <c r="B37" s="3"/>
      <c r="C37" s="3"/>
      <c r="D37" s="3"/>
      <c r="E37" s="3"/>
      <c r="F37" s="3"/>
    </row>
    <row r="38" customHeight="1" spans="1:6">
      <c r="A38" s="3"/>
      <c r="B38" s="3"/>
      <c r="C38" s="3"/>
      <c r="D38" s="3"/>
      <c r="E38" s="3"/>
      <c r="F38" s="3"/>
    </row>
    <row r="39" customHeight="1" spans="1:6">
      <c r="A39" s="3"/>
      <c r="B39" s="3"/>
      <c r="C39" s="3"/>
      <c r="D39" s="3"/>
      <c r="E39" s="3"/>
      <c r="F39" s="3"/>
    </row>
    <row r="40" customHeight="1" spans="1:6">
      <c r="A40" s="3"/>
      <c r="B40" s="3"/>
      <c r="C40" s="3"/>
      <c r="D40" s="3"/>
      <c r="E40" s="3"/>
      <c r="F40" s="3"/>
    </row>
    <row r="41" customHeight="1" spans="1:6">
      <c r="A41" s="3"/>
      <c r="B41" s="3"/>
      <c r="C41" s="3"/>
      <c r="D41" s="3"/>
      <c r="E41" s="3"/>
      <c r="F41" s="3"/>
    </row>
    <row r="42" customHeight="1" spans="1:6">
      <c r="A42" s="3"/>
      <c r="B42" s="3"/>
      <c r="C42" s="3"/>
      <c r="D42" s="3"/>
      <c r="E42" s="3"/>
      <c r="F42" s="3"/>
    </row>
    <row r="43" customHeight="1" spans="1:6">
      <c r="A43" s="3"/>
      <c r="B43" s="3"/>
      <c r="C43" s="3"/>
      <c r="D43" s="3"/>
      <c r="E43" s="3"/>
      <c r="F43" s="3"/>
    </row>
    <row r="44" customHeight="1" spans="1:6">
      <c r="A44" s="3"/>
      <c r="B44" s="3"/>
      <c r="C44" s="3"/>
      <c r="D44" s="3"/>
      <c r="E44" s="3"/>
      <c r="F44" s="3"/>
    </row>
    <row r="45" customHeight="1" spans="1:6">
      <c r="A45" s="4"/>
      <c r="B45" s="4"/>
      <c r="C45" s="4"/>
      <c r="D45" s="4"/>
      <c r="E45" s="4"/>
      <c r="F45" s="4"/>
    </row>
  </sheetData>
  <pageMargins left="0.75" right="0.75" top="1" bottom="1" header="0.5" footer="0.5"/>
  <pageSetup paperSize="9" orientation="portrait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indexed="29"/>
  </sheetPr>
  <dimension ref="A1:O45"/>
  <sheetViews>
    <sheetView showGridLines="0" workbookViewId="0">
      <pane ySplit="1" topLeftCell="A2" activePane="bottomLeft" state="frozen"/>
      <selection/>
      <selection pane="bottomLeft" activeCell="C8" sqref="C8"/>
    </sheetView>
  </sheetViews>
  <sheetFormatPr defaultColWidth="9" defaultRowHeight="17.25" customHeight="1"/>
  <cols>
    <col min="1" max="1" width="10.25" customWidth="1"/>
    <col min="2" max="2" width="12.25" customWidth="1"/>
    <col min="3" max="3" width="12.5" customWidth="1"/>
    <col min="4" max="4" width="5" customWidth="1"/>
    <col min="5" max="6" width="8.375" customWidth="1"/>
    <col min="7" max="7" width="10.125" customWidth="1"/>
    <col min="8" max="8" width="10.375" customWidth="1"/>
    <col min="9" max="12" width="10" customWidth="1"/>
    <col min="13" max="13" width="4.125" customWidth="1"/>
    <col min="14" max="15" width="9" customWidth="1"/>
    <col min="16" max="16384" width="9" style="30"/>
  </cols>
  <sheetData>
    <row r="1" s="29" customFormat="1" ht="30.75" customHeight="1" spans="1:15">
      <c r="A1" s="13" t="s">
        <v>163</v>
      </c>
      <c r="B1" s="187" t="s">
        <v>164</v>
      </c>
      <c r="C1" s="13" t="s">
        <v>9</v>
      </c>
      <c r="D1" s="13" t="s">
        <v>10</v>
      </c>
      <c r="E1" s="13" t="s">
        <v>165</v>
      </c>
      <c r="F1" s="13" t="s">
        <v>166</v>
      </c>
      <c r="G1" s="13" t="s">
        <v>167</v>
      </c>
      <c r="H1" s="13" t="s">
        <v>168</v>
      </c>
      <c r="I1" s="13" t="s">
        <v>169</v>
      </c>
      <c r="J1" s="13" t="s">
        <v>170</v>
      </c>
      <c r="K1" s="13" t="s">
        <v>34</v>
      </c>
      <c r="L1" s="13" t="s">
        <v>35</v>
      </c>
      <c r="N1" s="13" t="s">
        <v>141</v>
      </c>
      <c r="O1" s="13" t="s">
        <v>160</v>
      </c>
    </row>
    <row r="2" ht="16.5" customHeight="1" spans="1:15">
      <c r="A2" s="2" t="s">
        <v>114</v>
      </c>
      <c r="B2" s="2" t="s">
        <v>115</v>
      </c>
      <c r="C2" s="188">
        <v>111</v>
      </c>
      <c r="D2" s="2" t="s">
        <v>117</v>
      </c>
      <c r="E2" s="2">
        <v>50</v>
      </c>
      <c r="F2" s="2">
        <v>60</v>
      </c>
      <c r="G2" s="2">
        <v>7</v>
      </c>
      <c r="H2" s="2">
        <v>10</v>
      </c>
      <c r="I2" s="2" t="s">
        <v>171</v>
      </c>
      <c r="J2" s="2">
        <v>5</v>
      </c>
      <c r="K2" s="2">
        <v>50</v>
      </c>
      <c r="L2" s="2">
        <f>J2*K2</f>
        <v>250</v>
      </c>
      <c r="N2" s="2" t="s">
        <v>145</v>
      </c>
      <c r="O2" s="2">
        <v>10</v>
      </c>
    </row>
    <row r="3" customHeight="1" spans="1:15">
      <c r="A3" s="2" t="s">
        <v>118</v>
      </c>
      <c r="B3" s="2" t="s">
        <v>119</v>
      </c>
      <c r="C3" s="188">
        <v>222</v>
      </c>
      <c r="D3" s="2" t="s">
        <v>117</v>
      </c>
      <c r="E3" s="2">
        <v>120</v>
      </c>
      <c r="F3" s="2">
        <v>130</v>
      </c>
      <c r="G3" s="2">
        <v>7</v>
      </c>
      <c r="H3" s="2">
        <v>10</v>
      </c>
      <c r="I3" s="2" t="s">
        <v>171</v>
      </c>
      <c r="J3" s="2">
        <v>5</v>
      </c>
      <c r="K3" s="2">
        <v>120</v>
      </c>
      <c r="L3" s="2">
        <f t="shared" ref="L3:L5" si="0">J3*K3</f>
        <v>600</v>
      </c>
      <c r="N3" s="2" t="s">
        <v>146</v>
      </c>
      <c r="O3" s="2">
        <v>20</v>
      </c>
    </row>
    <row r="4" customHeight="1" spans="1:15">
      <c r="A4" s="2" t="s">
        <v>172</v>
      </c>
      <c r="B4" s="2" t="s">
        <v>173</v>
      </c>
      <c r="C4" s="188" t="s">
        <v>174</v>
      </c>
      <c r="D4" s="2" t="s">
        <v>117</v>
      </c>
      <c r="E4" s="2">
        <v>35</v>
      </c>
      <c r="F4" s="2">
        <v>50</v>
      </c>
      <c r="G4" s="2">
        <v>5</v>
      </c>
      <c r="H4" s="2">
        <v>10</v>
      </c>
      <c r="I4" s="2" t="s">
        <v>171</v>
      </c>
      <c r="J4" s="2">
        <v>5</v>
      </c>
      <c r="K4" s="2">
        <v>35</v>
      </c>
      <c r="L4" s="2">
        <f t="shared" si="0"/>
        <v>175</v>
      </c>
      <c r="N4" s="2" t="s">
        <v>147</v>
      </c>
      <c r="O4" s="2">
        <v>50</v>
      </c>
    </row>
    <row r="5" customHeight="1" spans="1:15">
      <c r="A5" s="2" t="s">
        <v>175</v>
      </c>
      <c r="B5" s="2" t="s">
        <v>176</v>
      </c>
      <c r="C5" s="188" t="s">
        <v>177</v>
      </c>
      <c r="D5" s="2" t="s">
        <v>117</v>
      </c>
      <c r="E5" s="2">
        <v>300</v>
      </c>
      <c r="F5" s="2">
        <v>350</v>
      </c>
      <c r="G5" s="2">
        <v>5</v>
      </c>
      <c r="H5" s="2">
        <v>10</v>
      </c>
      <c r="I5" s="2" t="s">
        <v>171</v>
      </c>
      <c r="J5" s="2">
        <v>5</v>
      </c>
      <c r="K5" s="2">
        <v>300</v>
      </c>
      <c r="L5" s="2">
        <f t="shared" si="0"/>
        <v>1500</v>
      </c>
      <c r="N5" s="2"/>
      <c r="O5" s="2"/>
    </row>
    <row r="6" customHeight="1" spans="1: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N6" s="2"/>
      <c r="O6" s="2"/>
    </row>
    <row r="7" customHeight="1" spans="1: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N7" s="3"/>
      <c r="O7" s="3"/>
    </row>
    <row r="8" customHeight="1" spans="1: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N8" s="3"/>
      <c r="O8" s="3"/>
    </row>
    <row r="9" customHeight="1" spans="1: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N9" s="3"/>
      <c r="O9" s="3"/>
    </row>
    <row r="10" customHeight="1" spans="1:1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N10" s="3"/>
      <c r="O10" s="3"/>
    </row>
    <row r="11" customHeight="1" spans="1: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N11" s="3"/>
      <c r="O11" s="3"/>
    </row>
    <row r="12" customHeight="1" spans="1: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N12" s="3"/>
      <c r="O12" s="3"/>
    </row>
    <row r="13" customHeight="1" spans="1: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N13" s="3"/>
      <c r="O13" s="3"/>
    </row>
    <row r="14" customHeight="1" spans="1: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N14" s="3"/>
      <c r="O14" s="3"/>
    </row>
    <row r="15" customHeight="1" spans="1: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N15" s="3"/>
      <c r="O15" s="3"/>
    </row>
    <row r="16" customHeight="1" spans="1:1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N16" s="3"/>
      <c r="O16" s="3"/>
    </row>
    <row r="17" customHeight="1" spans="1:1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N17" s="3"/>
      <c r="O17" s="3"/>
    </row>
    <row r="18" customHeight="1" spans="1: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N18" s="3"/>
      <c r="O18" s="3"/>
    </row>
    <row r="19" customHeight="1" spans="1:1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N19" s="3"/>
      <c r="O19" s="3"/>
    </row>
    <row r="20" customHeight="1" spans="1: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N20" s="3"/>
      <c r="O20" s="3"/>
    </row>
    <row r="21" customHeight="1" spans="1: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N21" s="3"/>
      <c r="O21" s="3"/>
    </row>
    <row r="22" customHeight="1" spans="1:1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N22" s="3"/>
      <c r="O22" s="3"/>
    </row>
    <row r="23" customHeight="1" spans="1: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N23" s="3"/>
      <c r="O23" s="3"/>
    </row>
    <row r="24" customHeight="1" spans="1: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N24" s="3"/>
      <c r="O24" s="3"/>
    </row>
    <row r="25" customHeight="1" spans="1:1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N25" s="3"/>
      <c r="O25" s="3"/>
    </row>
    <row r="26" customHeight="1" spans="1: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N26" s="3"/>
      <c r="O26" s="3"/>
    </row>
    <row r="27" customHeight="1" spans="1: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N27" s="3"/>
      <c r="O27" s="3"/>
    </row>
    <row r="28" customHeight="1" spans="1:1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N28" s="3"/>
      <c r="O28" s="3"/>
    </row>
    <row r="29" customHeight="1" spans="1: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N29" s="3"/>
      <c r="O29" s="3"/>
    </row>
    <row r="30" customHeight="1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N30" s="3"/>
      <c r="O30" s="3"/>
    </row>
    <row r="31" customHeight="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N31" s="3"/>
      <c r="O31" s="3"/>
    </row>
    <row r="32" customHeight="1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N32" s="3"/>
      <c r="O32" s="3"/>
    </row>
    <row r="33" customHeight="1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N33" s="3"/>
      <c r="O33" s="3"/>
    </row>
    <row r="34" customHeight="1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N34" s="3"/>
      <c r="O34" s="3"/>
    </row>
    <row r="35" customHeight="1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N35" s="3"/>
      <c r="O35" s="3"/>
    </row>
    <row r="36" customHeight="1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N36" s="3"/>
      <c r="O36" s="3"/>
    </row>
    <row r="37" customHeight="1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N37" s="3"/>
      <c r="O37" s="3"/>
    </row>
    <row r="38" customHeight="1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N38" s="3"/>
      <c r="O38" s="3"/>
    </row>
    <row r="39" customHeight="1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N39" s="3"/>
      <c r="O39" s="3"/>
    </row>
    <row r="40" customHeight="1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N40" s="3"/>
      <c r="O40" s="3"/>
    </row>
    <row r="41" customHeight="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N41" s="3"/>
      <c r="O41" s="3"/>
    </row>
    <row r="42" customHeight="1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N42" s="3"/>
      <c r="O42" s="3"/>
    </row>
    <row r="43" customHeight="1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N43" s="3"/>
      <c r="O43" s="3"/>
    </row>
    <row r="44" customHeight="1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N44" s="3"/>
      <c r="O44" s="3"/>
    </row>
    <row r="45" customHeight="1" spans="1: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N45" s="4"/>
      <c r="O45" s="4"/>
    </row>
  </sheetData>
  <pageMargins left="0.75" right="0.75" top="1" bottom="1" header="0.5" footer="0.5"/>
  <pageSetup paperSize="9" orientation="portrait" horizontalDpi="300" verticalDpi="30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indexed="43"/>
  </sheetPr>
  <dimension ref="A1:W65537"/>
  <sheetViews>
    <sheetView showGridLines="0" showZeros="0" workbookViewId="0">
      <selection activeCell="B7" sqref="B7"/>
    </sheetView>
  </sheetViews>
  <sheetFormatPr defaultColWidth="0" defaultRowHeight="18.75" customHeight="1" zeroHeight="1"/>
  <cols>
    <col min="1" max="1" width="4.75" style="137" customWidth="1"/>
    <col min="2" max="2" width="12.625" style="137" customWidth="1"/>
    <col min="3" max="3" width="14.625" style="137" customWidth="1"/>
    <col min="4" max="4" width="15.25" style="137" customWidth="1"/>
    <col min="5" max="5" width="9.625" style="137" customWidth="1"/>
    <col min="6" max="6" width="12.875" style="137" customWidth="1"/>
    <col min="7" max="7" width="9.625" style="137" customWidth="1"/>
    <col min="8" max="8" width="10.375" style="137" customWidth="1"/>
    <col min="9" max="9" width="11.75" style="138" customWidth="1"/>
    <col min="10" max="10" width="10" style="137" customWidth="1"/>
    <col min="11" max="11" width="13.75" style="137" customWidth="1"/>
    <col min="12" max="14" width="9" style="137" customWidth="1"/>
    <col min="15" max="15" width="14.75" style="137" customWidth="1"/>
    <col min="16" max="16" width="21.75" style="137" customWidth="1"/>
    <col min="17" max="17" width="21.75" style="137" hidden="1" customWidth="1"/>
    <col min="18" max="23" width="9" style="137" hidden="1" customWidth="1"/>
    <col min="24" max="37" width="9" hidden="1" customWidth="1"/>
    <col min="38" max="16384" width="9" style="137" hidden="1"/>
  </cols>
  <sheetData>
    <row r="1" ht="18" customHeight="1" spans="1:23">
      <c r="A1" s="138"/>
      <c r="B1" s="138"/>
      <c r="C1" s="139" t="s">
        <v>178</v>
      </c>
      <c r="D1" s="139"/>
      <c r="E1" s="139"/>
      <c r="F1" s="139"/>
      <c r="I1" s="137"/>
      <c r="J1" s="13" t="s">
        <v>179</v>
      </c>
      <c r="K1" s="176">
        <v>43193</v>
      </c>
      <c r="M1" s="186"/>
      <c r="V1"/>
      <c r="W1"/>
    </row>
    <row r="2" ht="18" customHeight="1" spans="1:23">
      <c r="A2" s="138"/>
      <c r="B2" s="138"/>
      <c r="C2" s="139"/>
      <c r="D2" s="139"/>
      <c r="E2" s="139"/>
      <c r="F2" s="139"/>
      <c r="I2" s="137"/>
      <c r="J2" s="13" t="s">
        <v>180</v>
      </c>
      <c r="K2" s="177">
        <v>2</v>
      </c>
      <c r="V2"/>
      <c r="W2"/>
    </row>
    <row r="3" ht="18" customHeight="1" spans="1:23">
      <c r="A3" s="141"/>
      <c r="B3" s="142" t="s">
        <v>181</v>
      </c>
      <c r="C3" s="142"/>
      <c r="D3" s="142"/>
      <c r="E3" s="142" t="s">
        <v>182</v>
      </c>
      <c r="F3" s="143" t="str">
        <f>TEXT(K1,"yyyy-m-d")</f>
        <v>2018-4-3</v>
      </c>
      <c r="G3" s="142" t="s">
        <v>183</v>
      </c>
      <c r="H3" s="144" t="str">
        <f>系统设置!$C$8&amp;系统设置!$C$11&amp;TEXT(K1,系统设置!$C$9)&amp;系统设置!$C$11&amp;TEXT(K2,系统设置!$C$10)</f>
        <v>JH-180403-002</v>
      </c>
      <c r="I3" s="142"/>
      <c r="J3" s="13" t="s">
        <v>184</v>
      </c>
      <c r="K3" s="177">
        <v>10</v>
      </c>
      <c r="V3"/>
      <c r="W3"/>
    </row>
    <row r="4" ht="22.5" customHeight="1" spans="1:23">
      <c r="A4" s="145"/>
      <c r="B4" s="142" t="s">
        <v>185</v>
      </c>
      <c r="C4" s="142"/>
      <c r="D4" s="142"/>
      <c r="E4" s="142" t="s">
        <v>186</v>
      </c>
      <c r="F4" s="142"/>
      <c r="G4" s="146" t="s">
        <v>5</v>
      </c>
      <c r="H4" s="142"/>
      <c r="I4" s="142"/>
      <c r="J4" s="141"/>
      <c r="K4" s="137" t="s">
        <v>187</v>
      </c>
      <c r="V4"/>
      <c r="W4"/>
    </row>
    <row r="5" ht="11.25" customHeight="1" spans="1:23">
      <c r="A5" s="145"/>
      <c r="B5" s="142"/>
      <c r="C5" s="142"/>
      <c r="D5" s="142"/>
      <c r="E5" s="142"/>
      <c r="F5" s="142"/>
      <c r="G5" s="141"/>
      <c r="H5" s="141"/>
      <c r="I5" s="142"/>
      <c r="J5" s="141"/>
      <c r="V5"/>
      <c r="W5"/>
    </row>
    <row r="6" ht="32.25" customHeight="1" spans="1:23">
      <c r="A6" s="149" t="s">
        <v>7</v>
      </c>
      <c r="B6" s="150" t="s">
        <v>163</v>
      </c>
      <c r="C6" s="150" t="s">
        <v>188</v>
      </c>
      <c r="D6" s="150" t="s">
        <v>9</v>
      </c>
      <c r="E6" s="150" t="s">
        <v>10</v>
      </c>
      <c r="F6" s="150" t="s">
        <v>11</v>
      </c>
      <c r="G6" s="150" t="s">
        <v>34</v>
      </c>
      <c r="H6" s="150" t="s">
        <v>35</v>
      </c>
      <c r="I6" s="178" t="s">
        <v>189</v>
      </c>
      <c r="J6" s="141"/>
      <c r="K6" s="137" t="s">
        <v>187</v>
      </c>
      <c r="V6"/>
      <c r="W6"/>
    </row>
    <row r="7" ht="21.75" customHeight="1" spans="1:23">
      <c r="A7" s="151">
        <v>1</v>
      </c>
      <c r="B7" s="152"/>
      <c r="C7" s="153"/>
      <c r="D7" s="153"/>
      <c r="E7" s="153"/>
      <c r="F7" s="154"/>
      <c r="G7" s="155"/>
      <c r="H7" s="156">
        <f t="shared" ref="H7:H38" si="0">F7*G7</f>
        <v>0</v>
      </c>
      <c r="I7" s="179"/>
      <c r="J7" s="141"/>
      <c r="K7" s="137" t="s">
        <v>187</v>
      </c>
      <c r="L7" s="137" t="s">
        <v>187</v>
      </c>
      <c r="V7"/>
      <c r="W7"/>
    </row>
    <row r="8" ht="21.75" customHeight="1" spans="1:23">
      <c r="A8" s="157">
        <v>2</v>
      </c>
      <c r="B8" s="158"/>
      <c r="C8" s="159"/>
      <c r="D8" s="159"/>
      <c r="E8" s="159"/>
      <c r="F8" s="160"/>
      <c r="G8" s="161"/>
      <c r="H8" s="162">
        <f t="shared" si="0"/>
        <v>0</v>
      </c>
      <c r="I8" s="180"/>
      <c r="J8" s="141"/>
      <c r="K8" s="137" t="s">
        <v>187</v>
      </c>
      <c r="L8" s="137" t="s">
        <v>187</v>
      </c>
      <c r="V8"/>
      <c r="W8"/>
    </row>
    <row r="9" ht="21.75" customHeight="1" spans="1:23">
      <c r="A9" s="157">
        <v>3</v>
      </c>
      <c r="B9" s="158"/>
      <c r="C9" s="159"/>
      <c r="D9" s="159"/>
      <c r="E9" s="159"/>
      <c r="F9" s="160"/>
      <c r="G9" s="161"/>
      <c r="H9" s="162">
        <f t="shared" si="0"/>
        <v>0</v>
      </c>
      <c r="I9" s="180"/>
      <c r="J9" s="141"/>
      <c r="K9" s="137" t="s">
        <v>187</v>
      </c>
      <c r="L9" s="137" t="s">
        <v>187</v>
      </c>
      <c r="V9"/>
      <c r="W9"/>
    </row>
    <row r="10" ht="21.75" customHeight="1" spans="1:23">
      <c r="A10" s="157">
        <v>4</v>
      </c>
      <c r="B10" s="158"/>
      <c r="C10" s="159"/>
      <c r="D10" s="159"/>
      <c r="E10" s="159"/>
      <c r="F10" s="160"/>
      <c r="G10" s="161"/>
      <c r="H10" s="162">
        <f t="shared" si="0"/>
        <v>0</v>
      </c>
      <c r="I10" s="180"/>
      <c r="J10" s="141"/>
      <c r="K10" s="137" t="s">
        <v>187</v>
      </c>
      <c r="L10" s="137" t="s">
        <v>187</v>
      </c>
      <c r="V10"/>
      <c r="W10"/>
    </row>
    <row r="11" ht="21.75" customHeight="1" spans="1:23">
      <c r="A11" s="157">
        <v>5</v>
      </c>
      <c r="B11" s="158"/>
      <c r="C11" s="159"/>
      <c r="D11" s="159"/>
      <c r="E11" s="159"/>
      <c r="F11" s="160"/>
      <c r="G11" s="161"/>
      <c r="H11" s="162">
        <f t="shared" si="0"/>
        <v>0</v>
      </c>
      <c r="I11" s="180"/>
      <c r="J11" s="141"/>
      <c r="K11" s="137" t="s">
        <v>187</v>
      </c>
      <c r="L11" s="137" t="s">
        <v>187</v>
      </c>
      <c r="V11"/>
      <c r="W11"/>
    </row>
    <row r="12" ht="21.75" customHeight="1" spans="1:23">
      <c r="A12" s="157">
        <v>6</v>
      </c>
      <c r="B12" s="158"/>
      <c r="C12" s="159"/>
      <c r="D12" s="159"/>
      <c r="E12" s="159"/>
      <c r="F12" s="160"/>
      <c r="G12" s="161"/>
      <c r="H12" s="162">
        <f t="shared" si="0"/>
        <v>0</v>
      </c>
      <c r="I12" s="180"/>
      <c r="J12" s="141" t="s">
        <v>187</v>
      </c>
      <c r="K12" s="137" t="s">
        <v>187</v>
      </c>
      <c r="L12" s="137" t="s">
        <v>187</v>
      </c>
      <c r="V12"/>
      <c r="W12"/>
    </row>
    <row r="13" ht="21.75" customHeight="1" spans="1:23">
      <c r="A13" s="157">
        <v>7</v>
      </c>
      <c r="B13" s="158"/>
      <c r="C13" s="159"/>
      <c r="D13" s="159"/>
      <c r="E13" s="159"/>
      <c r="F13" s="160"/>
      <c r="G13" s="161"/>
      <c r="H13" s="162">
        <f t="shared" si="0"/>
        <v>0</v>
      </c>
      <c r="I13" s="180"/>
      <c r="J13" s="141" t="s">
        <v>187</v>
      </c>
      <c r="K13" s="137" t="s">
        <v>187</v>
      </c>
      <c r="L13" s="137" t="s">
        <v>187</v>
      </c>
      <c r="V13"/>
      <c r="W13"/>
    </row>
    <row r="14" ht="21.75" customHeight="1" spans="1:23">
      <c r="A14" s="157">
        <v>8</v>
      </c>
      <c r="B14" s="158"/>
      <c r="C14" s="159"/>
      <c r="D14" s="159"/>
      <c r="E14" s="159"/>
      <c r="F14" s="160"/>
      <c r="G14" s="161"/>
      <c r="H14" s="162">
        <f t="shared" si="0"/>
        <v>0</v>
      </c>
      <c r="I14" s="180"/>
      <c r="J14" s="141" t="s">
        <v>187</v>
      </c>
      <c r="K14" s="137" t="s">
        <v>187</v>
      </c>
      <c r="V14"/>
      <c r="W14"/>
    </row>
    <row r="15" ht="21.75" customHeight="1" spans="1:23">
      <c r="A15" s="157">
        <v>9</v>
      </c>
      <c r="B15" s="158"/>
      <c r="C15" s="159"/>
      <c r="D15" s="159"/>
      <c r="E15" s="159"/>
      <c r="F15" s="160"/>
      <c r="G15" s="161"/>
      <c r="H15" s="162">
        <f t="shared" si="0"/>
        <v>0</v>
      </c>
      <c r="I15" s="180"/>
      <c r="J15" s="141"/>
      <c r="V15"/>
      <c r="W15"/>
    </row>
    <row r="16" ht="21.75" customHeight="1" spans="1:23">
      <c r="A16" s="157">
        <v>10</v>
      </c>
      <c r="B16" s="158"/>
      <c r="C16" s="159"/>
      <c r="D16" s="159"/>
      <c r="E16" s="159"/>
      <c r="F16" s="160"/>
      <c r="G16" s="161"/>
      <c r="H16" s="162">
        <f t="shared" si="0"/>
        <v>0</v>
      </c>
      <c r="I16" s="180"/>
      <c r="J16" s="141"/>
      <c r="V16"/>
      <c r="W16"/>
    </row>
    <row r="17" hidden="1" customHeight="1" spans="1:23">
      <c r="A17" s="157">
        <v>11</v>
      </c>
      <c r="B17" s="158"/>
      <c r="C17" s="159"/>
      <c r="D17" s="159"/>
      <c r="E17" s="159"/>
      <c r="F17" s="161"/>
      <c r="G17" s="161"/>
      <c r="H17" s="162">
        <f t="shared" si="0"/>
        <v>0</v>
      </c>
      <c r="I17" s="180"/>
      <c r="J17" s="141"/>
      <c r="V17"/>
      <c r="W17"/>
    </row>
    <row r="18" hidden="1" customHeight="1" spans="1:23">
      <c r="A18" s="157">
        <v>12</v>
      </c>
      <c r="B18" s="158"/>
      <c r="C18" s="159"/>
      <c r="D18" s="159"/>
      <c r="E18" s="159"/>
      <c r="F18" s="161"/>
      <c r="G18" s="161"/>
      <c r="H18" s="162">
        <f t="shared" si="0"/>
        <v>0</v>
      </c>
      <c r="I18" s="180"/>
      <c r="J18" s="141"/>
      <c r="K18" s="283" t="s">
        <v>187</v>
      </c>
      <c r="V18"/>
      <c r="W18"/>
    </row>
    <row r="19" hidden="1" customHeight="1" spans="1:23">
      <c r="A19" s="157">
        <v>13</v>
      </c>
      <c r="B19" s="158"/>
      <c r="C19" s="159"/>
      <c r="D19" s="159"/>
      <c r="E19" s="159"/>
      <c r="F19" s="161"/>
      <c r="G19" s="161"/>
      <c r="H19" s="162">
        <f t="shared" si="0"/>
        <v>0</v>
      </c>
      <c r="I19" s="180"/>
      <c r="J19" s="141"/>
      <c r="V19"/>
      <c r="W19"/>
    </row>
    <row r="20" hidden="1" customHeight="1" spans="1:23">
      <c r="A20" s="157">
        <v>14</v>
      </c>
      <c r="B20" s="158"/>
      <c r="C20" s="159"/>
      <c r="D20" s="159"/>
      <c r="E20" s="159"/>
      <c r="F20" s="161"/>
      <c r="G20" s="161"/>
      <c r="H20" s="162">
        <f t="shared" si="0"/>
        <v>0</v>
      </c>
      <c r="I20" s="180"/>
      <c r="J20" s="141"/>
      <c r="V20"/>
      <c r="W20"/>
    </row>
    <row r="21" hidden="1" customHeight="1" spans="1:23">
      <c r="A21" s="157">
        <v>15</v>
      </c>
      <c r="B21" s="158"/>
      <c r="C21" s="159"/>
      <c r="D21" s="159"/>
      <c r="E21" s="159"/>
      <c r="F21" s="161"/>
      <c r="G21" s="161"/>
      <c r="H21" s="162">
        <f t="shared" si="0"/>
        <v>0</v>
      </c>
      <c r="I21" s="180"/>
      <c r="J21" s="141"/>
      <c r="V21"/>
      <c r="W21"/>
    </row>
    <row r="22" hidden="1" customHeight="1" spans="1:23">
      <c r="A22" s="157">
        <v>16</v>
      </c>
      <c r="B22" s="158"/>
      <c r="C22" s="159"/>
      <c r="D22" s="159"/>
      <c r="E22" s="159"/>
      <c r="F22" s="161"/>
      <c r="G22" s="161"/>
      <c r="H22" s="162">
        <f t="shared" si="0"/>
        <v>0</v>
      </c>
      <c r="I22" s="180"/>
      <c r="J22" s="141"/>
      <c r="V22"/>
      <c r="W22"/>
    </row>
    <row r="23" hidden="1" customHeight="1" spans="1:23">
      <c r="A23" s="157">
        <v>17</v>
      </c>
      <c r="B23" s="158"/>
      <c r="C23" s="159"/>
      <c r="D23" s="159"/>
      <c r="E23" s="159"/>
      <c r="F23" s="161"/>
      <c r="G23" s="161"/>
      <c r="H23" s="162">
        <f t="shared" si="0"/>
        <v>0</v>
      </c>
      <c r="I23" s="180"/>
      <c r="J23" s="141"/>
      <c r="V23"/>
      <c r="W23"/>
    </row>
    <row r="24" hidden="1" customHeight="1" spans="1:23">
      <c r="A24" s="157">
        <v>18</v>
      </c>
      <c r="B24" s="158"/>
      <c r="C24" s="159"/>
      <c r="D24" s="159"/>
      <c r="E24" s="159"/>
      <c r="F24" s="161"/>
      <c r="G24" s="161"/>
      <c r="H24" s="162">
        <f t="shared" si="0"/>
        <v>0</v>
      </c>
      <c r="I24" s="180"/>
      <c r="J24" s="141"/>
      <c r="V24"/>
      <c r="W24"/>
    </row>
    <row r="25" hidden="1" customHeight="1" spans="1:23">
      <c r="A25" s="157">
        <v>19</v>
      </c>
      <c r="B25" s="158"/>
      <c r="C25" s="159"/>
      <c r="D25" s="159"/>
      <c r="E25" s="159"/>
      <c r="F25" s="161"/>
      <c r="G25" s="161"/>
      <c r="H25" s="162">
        <f t="shared" si="0"/>
        <v>0</v>
      </c>
      <c r="I25" s="180"/>
      <c r="J25" s="141"/>
      <c r="V25"/>
      <c r="W25"/>
    </row>
    <row r="26" hidden="1" customHeight="1" spans="1:23">
      <c r="A26" s="157">
        <v>20</v>
      </c>
      <c r="B26" s="158"/>
      <c r="C26" s="159"/>
      <c r="D26" s="159"/>
      <c r="E26" s="159"/>
      <c r="F26" s="161"/>
      <c r="G26" s="161"/>
      <c r="H26" s="162">
        <f t="shared" si="0"/>
        <v>0</v>
      </c>
      <c r="I26" s="180"/>
      <c r="J26" s="141"/>
      <c r="V26"/>
      <c r="W26"/>
    </row>
    <row r="27" hidden="1" customHeight="1" spans="1:23">
      <c r="A27" s="157">
        <v>21</v>
      </c>
      <c r="B27" s="158"/>
      <c r="C27" s="159"/>
      <c r="D27" s="159"/>
      <c r="E27" s="159"/>
      <c r="F27" s="161"/>
      <c r="G27" s="161"/>
      <c r="H27" s="162">
        <f t="shared" si="0"/>
        <v>0</v>
      </c>
      <c r="I27" s="180"/>
      <c r="J27" s="141"/>
      <c r="V27"/>
      <c r="W27"/>
    </row>
    <row r="28" hidden="1" customHeight="1" spans="1:23">
      <c r="A28" s="157">
        <v>22</v>
      </c>
      <c r="B28" s="158"/>
      <c r="C28" s="159"/>
      <c r="D28" s="159"/>
      <c r="E28" s="159"/>
      <c r="F28" s="161"/>
      <c r="G28" s="161"/>
      <c r="H28" s="162">
        <f t="shared" si="0"/>
        <v>0</v>
      </c>
      <c r="I28" s="180"/>
      <c r="J28" s="141"/>
      <c r="V28"/>
      <c r="W28"/>
    </row>
    <row r="29" hidden="1" customHeight="1" spans="1:23">
      <c r="A29" s="157">
        <v>23</v>
      </c>
      <c r="B29" s="158"/>
      <c r="C29" s="159"/>
      <c r="D29" s="159"/>
      <c r="E29" s="159"/>
      <c r="F29" s="161"/>
      <c r="G29" s="161"/>
      <c r="H29" s="162">
        <f t="shared" si="0"/>
        <v>0</v>
      </c>
      <c r="I29" s="180"/>
      <c r="J29" s="141"/>
      <c r="V29"/>
      <c r="W29"/>
    </row>
    <row r="30" hidden="1" customHeight="1" spans="1:23">
      <c r="A30" s="157">
        <v>24</v>
      </c>
      <c r="B30" s="158"/>
      <c r="C30" s="159"/>
      <c r="D30" s="159"/>
      <c r="E30" s="159"/>
      <c r="F30" s="161"/>
      <c r="G30" s="161"/>
      <c r="H30" s="162">
        <f t="shared" si="0"/>
        <v>0</v>
      </c>
      <c r="I30" s="180"/>
      <c r="J30" s="141"/>
      <c r="V30"/>
      <c r="W30"/>
    </row>
    <row r="31" hidden="1" customHeight="1" spans="1:23">
      <c r="A31" s="157">
        <v>25</v>
      </c>
      <c r="B31" s="158"/>
      <c r="C31" s="159"/>
      <c r="D31" s="159"/>
      <c r="E31" s="159"/>
      <c r="F31" s="161"/>
      <c r="G31" s="161"/>
      <c r="H31" s="162">
        <f t="shared" si="0"/>
        <v>0</v>
      </c>
      <c r="I31" s="180"/>
      <c r="J31" s="141"/>
      <c r="V31"/>
      <c r="W31"/>
    </row>
    <row r="32" hidden="1" customHeight="1" spans="1:23">
      <c r="A32" s="157">
        <v>26</v>
      </c>
      <c r="B32" s="158"/>
      <c r="C32" s="159"/>
      <c r="D32" s="159"/>
      <c r="E32" s="159"/>
      <c r="F32" s="161"/>
      <c r="G32" s="161"/>
      <c r="H32" s="162">
        <f t="shared" si="0"/>
        <v>0</v>
      </c>
      <c r="I32" s="180"/>
      <c r="J32" s="141"/>
      <c r="V32"/>
      <c r="W32"/>
    </row>
    <row r="33" hidden="1" customHeight="1" spans="1:23">
      <c r="A33" s="157">
        <v>27</v>
      </c>
      <c r="B33" s="158"/>
      <c r="C33" s="159"/>
      <c r="D33" s="159"/>
      <c r="E33" s="159"/>
      <c r="F33" s="161"/>
      <c r="G33" s="161"/>
      <c r="H33" s="162">
        <f t="shared" si="0"/>
        <v>0</v>
      </c>
      <c r="I33" s="180"/>
      <c r="J33" s="141"/>
      <c r="V33"/>
      <c r="W33"/>
    </row>
    <row r="34" hidden="1" customHeight="1" spans="1:23">
      <c r="A34" s="157">
        <v>28</v>
      </c>
      <c r="B34" s="158"/>
      <c r="C34" s="159"/>
      <c r="D34" s="159"/>
      <c r="E34" s="159"/>
      <c r="F34" s="161"/>
      <c r="G34" s="161"/>
      <c r="H34" s="162">
        <f t="shared" si="0"/>
        <v>0</v>
      </c>
      <c r="I34" s="180"/>
      <c r="J34" s="141"/>
      <c r="V34"/>
      <c r="W34"/>
    </row>
    <row r="35" hidden="1" customHeight="1" spans="1:23">
      <c r="A35" s="157">
        <v>29</v>
      </c>
      <c r="B35" s="158"/>
      <c r="C35" s="159"/>
      <c r="D35" s="159"/>
      <c r="E35" s="159"/>
      <c r="F35" s="161"/>
      <c r="G35" s="161"/>
      <c r="H35" s="162">
        <f t="shared" si="0"/>
        <v>0</v>
      </c>
      <c r="I35" s="180"/>
      <c r="J35" s="141"/>
      <c r="V35"/>
      <c r="W35"/>
    </row>
    <row r="36" hidden="1" customHeight="1" spans="1:23">
      <c r="A36" s="157">
        <v>30</v>
      </c>
      <c r="B36" s="158"/>
      <c r="C36" s="159"/>
      <c r="D36" s="159"/>
      <c r="E36" s="159"/>
      <c r="F36" s="161"/>
      <c r="G36" s="161"/>
      <c r="H36" s="162">
        <f t="shared" si="0"/>
        <v>0</v>
      </c>
      <c r="I36" s="180"/>
      <c r="J36" s="141"/>
      <c r="V36"/>
      <c r="W36"/>
    </row>
    <row r="37" hidden="1" customHeight="1" spans="1:23">
      <c r="A37" s="157">
        <v>31</v>
      </c>
      <c r="B37" s="158"/>
      <c r="C37" s="159"/>
      <c r="D37" s="159"/>
      <c r="E37" s="159"/>
      <c r="F37" s="161"/>
      <c r="G37" s="161"/>
      <c r="H37" s="162">
        <f t="shared" si="0"/>
        <v>0</v>
      </c>
      <c r="I37" s="180"/>
      <c r="J37" s="141"/>
      <c r="V37"/>
      <c r="W37"/>
    </row>
    <row r="38" hidden="1" customHeight="1" spans="1:23">
      <c r="A38" s="157">
        <v>32</v>
      </c>
      <c r="B38" s="158"/>
      <c r="C38" s="159"/>
      <c r="D38" s="159"/>
      <c r="E38" s="159"/>
      <c r="F38" s="161"/>
      <c r="G38" s="161"/>
      <c r="H38" s="162">
        <f t="shared" si="0"/>
        <v>0</v>
      </c>
      <c r="I38" s="180"/>
      <c r="J38" s="141"/>
      <c r="V38"/>
      <c r="W38"/>
    </row>
    <row r="39" hidden="1" customHeight="1" spans="1:23">
      <c r="A39" s="157">
        <v>33</v>
      </c>
      <c r="B39" s="158"/>
      <c r="C39" s="159"/>
      <c r="D39" s="159"/>
      <c r="E39" s="159"/>
      <c r="F39" s="161"/>
      <c r="G39" s="161"/>
      <c r="H39" s="162">
        <f t="shared" ref="H39:H70" si="1">F39*G39</f>
        <v>0</v>
      </c>
      <c r="I39" s="180"/>
      <c r="J39" s="141"/>
      <c r="V39"/>
      <c r="W39"/>
    </row>
    <row r="40" hidden="1" customHeight="1" spans="1:23">
      <c r="A40" s="157">
        <v>34</v>
      </c>
      <c r="B40" s="158"/>
      <c r="C40" s="159"/>
      <c r="D40" s="159"/>
      <c r="E40" s="159"/>
      <c r="F40" s="161"/>
      <c r="G40" s="161"/>
      <c r="H40" s="162">
        <f t="shared" si="1"/>
        <v>0</v>
      </c>
      <c r="I40" s="180"/>
      <c r="J40" s="141"/>
      <c r="V40"/>
      <c r="W40"/>
    </row>
    <row r="41" hidden="1" customHeight="1" spans="1:23">
      <c r="A41" s="157">
        <v>35</v>
      </c>
      <c r="B41" s="158"/>
      <c r="C41" s="159"/>
      <c r="D41" s="159"/>
      <c r="E41" s="159"/>
      <c r="F41" s="161"/>
      <c r="G41" s="161"/>
      <c r="H41" s="162">
        <f t="shared" si="1"/>
        <v>0</v>
      </c>
      <c r="I41" s="180"/>
      <c r="J41" s="141"/>
      <c r="V41"/>
      <c r="W41"/>
    </row>
    <row r="42" hidden="1" customHeight="1" spans="1:23">
      <c r="A42" s="157">
        <v>36</v>
      </c>
      <c r="B42" s="158"/>
      <c r="C42" s="159"/>
      <c r="D42" s="159"/>
      <c r="E42" s="159"/>
      <c r="F42" s="161"/>
      <c r="G42" s="161"/>
      <c r="H42" s="162">
        <f t="shared" si="1"/>
        <v>0</v>
      </c>
      <c r="I42" s="180"/>
      <c r="J42" s="141"/>
      <c r="V42"/>
      <c r="W42"/>
    </row>
    <row r="43" hidden="1" customHeight="1" spans="1:23">
      <c r="A43" s="157">
        <v>37</v>
      </c>
      <c r="B43" s="158"/>
      <c r="C43" s="159"/>
      <c r="D43" s="159"/>
      <c r="E43" s="159"/>
      <c r="F43" s="161"/>
      <c r="G43" s="161"/>
      <c r="H43" s="162">
        <f t="shared" si="1"/>
        <v>0</v>
      </c>
      <c r="I43" s="180"/>
      <c r="J43" s="141"/>
      <c r="V43"/>
      <c r="W43"/>
    </row>
    <row r="44" hidden="1" customHeight="1" spans="1:23">
      <c r="A44" s="157">
        <v>38</v>
      </c>
      <c r="B44" s="158"/>
      <c r="C44" s="159"/>
      <c r="D44" s="159"/>
      <c r="E44" s="159"/>
      <c r="F44" s="161"/>
      <c r="G44" s="161"/>
      <c r="H44" s="162">
        <f t="shared" si="1"/>
        <v>0</v>
      </c>
      <c r="I44" s="180"/>
      <c r="J44" s="141"/>
      <c r="V44"/>
      <c r="W44"/>
    </row>
    <row r="45" hidden="1" customHeight="1" spans="1:23">
      <c r="A45" s="157">
        <v>39</v>
      </c>
      <c r="B45" s="158"/>
      <c r="C45" s="159"/>
      <c r="D45" s="159"/>
      <c r="E45" s="159"/>
      <c r="F45" s="161"/>
      <c r="G45" s="161"/>
      <c r="H45" s="162">
        <f t="shared" si="1"/>
        <v>0</v>
      </c>
      <c r="I45" s="180"/>
      <c r="J45" s="141"/>
      <c r="V45"/>
      <c r="W45"/>
    </row>
    <row r="46" hidden="1" customHeight="1" spans="1:23">
      <c r="A46" s="157">
        <v>40</v>
      </c>
      <c r="B46" s="158"/>
      <c r="C46" s="159"/>
      <c r="D46" s="159"/>
      <c r="E46" s="159"/>
      <c r="F46" s="161"/>
      <c r="G46" s="161"/>
      <c r="H46" s="162">
        <f t="shared" si="1"/>
        <v>0</v>
      </c>
      <c r="I46" s="180"/>
      <c r="J46" s="141"/>
      <c r="V46"/>
      <c r="W46"/>
    </row>
    <row r="47" hidden="1" customHeight="1" spans="1:23">
      <c r="A47" s="157">
        <v>41</v>
      </c>
      <c r="B47" s="158"/>
      <c r="C47" s="159"/>
      <c r="D47" s="159"/>
      <c r="E47" s="159"/>
      <c r="F47" s="161"/>
      <c r="G47" s="161"/>
      <c r="H47" s="162">
        <f t="shared" si="1"/>
        <v>0</v>
      </c>
      <c r="I47" s="180"/>
      <c r="J47" s="141" t="s">
        <v>187</v>
      </c>
      <c r="V47"/>
      <c r="W47"/>
    </row>
    <row r="48" hidden="1" customHeight="1" spans="1:23">
      <c r="A48" s="157">
        <v>42</v>
      </c>
      <c r="B48" s="158"/>
      <c r="C48" s="159"/>
      <c r="D48" s="159"/>
      <c r="E48" s="159"/>
      <c r="F48" s="161"/>
      <c r="G48" s="161"/>
      <c r="H48" s="162">
        <f t="shared" si="1"/>
        <v>0</v>
      </c>
      <c r="I48" s="180"/>
      <c r="J48" s="141" t="s">
        <v>187</v>
      </c>
      <c r="V48"/>
      <c r="W48"/>
    </row>
    <row r="49" hidden="1" customHeight="1" spans="1:23">
      <c r="A49" s="157">
        <v>43</v>
      </c>
      <c r="B49" s="158"/>
      <c r="C49" s="159"/>
      <c r="D49" s="159"/>
      <c r="E49" s="159"/>
      <c r="F49" s="161"/>
      <c r="G49" s="161"/>
      <c r="H49" s="162">
        <f t="shared" si="1"/>
        <v>0</v>
      </c>
      <c r="I49" s="180"/>
      <c r="J49" s="141" t="s">
        <v>187</v>
      </c>
      <c r="V49"/>
      <c r="W49"/>
    </row>
    <row r="50" hidden="1" customHeight="1" spans="1:23">
      <c r="A50" s="157">
        <v>44</v>
      </c>
      <c r="B50" s="158"/>
      <c r="C50" s="159"/>
      <c r="D50" s="159"/>
      <c r="E50" s="159"/>
      <c r="F50" s="161"/>
      <c r="G50" s="161"/>
      <c r="H50" s="162">
        <f t="shared" si="1"/>
        <v>0</v>
      </c>
      <c r="I50" s="180"/>
      <c r="J50" s="141" t="s">
        <v>187</v>
      </c>
      <c r="V50"/>
      <c r="W50"/>
    </row>
    <row r="51" hidden="1" customHeight="1" spans="1:23">
      <c r="A51" s="157">
        <v>45</v>
      </c>
      <c r="B51" s="158"/>
      <c r="C51" s="159"/>
      <c r="D51" s="159"/>
      <c r="E51" s="159"/>
      <c r="F51" s="161"/>
      <c r="G51" s="161"/>
      <c r="H51" s="162">
        <f t="shared" si="1"/>
        <v>0</v>
      </c>
      <c r="I51" s="180"/>
      <c r="J51" s="141"/>
      <c r="V51"/>
      <c r="W51"/>
    </row>
    <row r="52" hidden="1" customHeight="1" spans="1:23">
      <c r="A52" s="157">
        <v>46</v>
      </c>
      <c r="B52" s="158"/>
      <c r="C52" s="159"/>
      <c r="D52" s="159"/>
      <c r="E52" s="159"/>
      <c r="F52" s="161"/>
      <c r="G52" s="161"/>
      <c r="H52" s="162">
        <f t="shared" si="1"/>
        <v>0</v>
      </c>
      <c r="I52" s="180"/>
      <c r="J52" s="141"/>
      <c r="V52"/>
      <c r="W52"/>
    </row>
    <row r="53" hidden="1" customHeight="1" spans="1:23">
      <c r="A53" s="157">
        <v>47</v>
      </c>
      <c r="B53" s="158"/>
      <c r="C53" s="159"/>
      <c r="D53" s="159"/>
      <c r="E53" s="159"/>
      <c r="F53" s="161"/>
      <c r="G53" s="161"/>
      <c r="H53" s="162">
        <f t="shared" si="1"/>
        <v>0</v>
      </c>
      <c r="I53" s="180"/>
      <c r="J53" s="141"/>
      <c r="V53"/>
      <c r="W53"/>
    </row>
    <row r="54" hidden="1" customHeight="1" spans="1:23">
      <c r="A54" s="157">
        <v>48</v>
      </c>
      <c r="B54" s="158"/>
      <c r="C54" s="159"/>
      <c r="D54" s="159"/>
      <c r="E54" s="159"/>
      <c r="F54" s="161"/>
      <c r="G54" s="161"/>
      <c r="H54" s="162">
        <f t="shared" si="1"/>
        <v>0</v>
      </c>
      <c r="I54" s="180"/>
      <c r="J54" s="141" t="s">
        <v>187</v>
      </c>
      <c r="V54"/>
      <c r="W54"/>
    </row>
    <row r="55" hidden="1" customHeight="1" spans="1:23">
      <c r="A55" s="157">
        <v>49</v>
      </c>
      <c r="B55" s="158"/>
      <c r="C55" s="159"/>
      <c r="D55" s="159"/>
      <c r="E55" s="159"/>
      <c r="F55" s="161"/>
      <c r="G55" s="161"/>
      <c r="H55" s="162">
        <f t="shared" si="1"/>
        <v>0</v>
      </c>
      <c r="I55" s="180"/>
      <c r="J55" s="141" t="s">
        <v>187</v>
      </c>
      <c r="V55"/>
      <c r="W55"/>
    </row>
    <row r="56" hidden="1" customHeight="1" spans="1:23">
      <c r="A56" s="163">
        <v>50</v>
      </c>
      <c r="B56" s="164"/>
      <c r="C56" s="165"/>
      <c r="D56" s="165"/>
      <c r="E56" s="165"/>
      <c r="F56" s="166"/>
      <c r="G56" s="166"/>
      <c r="H56" s="167">
        <f t="shared" si="1"/>
        <v>0</v>
      </c>
      <c r="I56" s="181"/>
      <c r="J56" s="141" t="s">
        <v>187</v>
      </c>
      <c r="V56"/>
      <c r="W56"/>
    </row>
    <row r="57" ht="21" customHeight="1" spans="1:23">
      <c r="A57" s="168" t="s">
        <v>190</v>
      </c>
      <c r="B57" s="169"/>
      <c r="C57" s="170" t="str">
        <f>"人民币(大写) "&amp;N2RMB(H57)</f>
        <v>人民币(大写) 零元</v>
      </c>
      <c r="D57" s="171"/>
      <c r="E57" s="171"/>
      <c r="F57" s="171"/>
      <c r="G57" s="172" t="s">
        <v>191</v>
      </c>
      <c r="H57" s="173">
        <f>SUM(H7:H56)</f>
        <v>0</v>
      </c>
      <c r="I57" s="182"/>
      <c r="V57"/>
      <c r="W57"/>
    </row>
    <row r="58" ht="24" customHeight="1" spans="1:23">
      <c r="A58" s="174" t="s">
        <v>192</v>
      </c>
      <c r="B58" s="175"/>
      <c r="C58" s="175"/>
      <c r="D58" s="175"/>
      <c r="E58" s="175"/>
      <c r="F58" s="175"/>
      <c r="G58" s="175"/>
      <c r="H58" s="175"/>
      <c r="I58" s="183"/>
      <c r="V58"/>
      <c r="W58"/>
    </row>
    <row r="59" ht="27" customHeight="1" spans="1:23">
      <c r="A59" s="138"/>
      <c r="B59" s="138"/>
      <c r="C59" s="138"/>
      <c r="D59" s="138"/>
      <c r="E59" s="138"/>
      <c r="F59" s="138"/>
      <c r="G59" s="138"/>
      <c r="H59" s="138" t="s">
        <v>193</v>
      </c>
      <c r="I59" s="138" t="s">
        <v>194</v>
      </c>
      <c r="V59"/>
      <c r="W59"/>
    </row>
    <row r="60" customHeight="1"/>
    <row r="61" customHeight="1"/>
    <row r="62" customHeight="1"/>
    <row r="63" customHeight="1"/>
    <row r="64" customHeight="1"/>
    <row r="65" customHeight="1"/>
    <row r="66" customHeight="1"/>
    <row r="67" customHeight="1"/>
    <row r="65534" customHeight="1"/>
    <row r="65535" customHeight="1"/>
    <row r="65536" customHeight="1"/>
    <row r="65537" customHeight="1"/>
  </sheetData>
  <mergeCells count="12">
    <mergeCell ref="C3:D3"/>
    <mergeCell ref="H4:I4"/>
    <mergeCell ref="A57:B57"/>
    <mergeCell ref="C57:F57"/>
    <mergeCell ref="H57:I57"/>
    <mergeCell ref="A58:B58"/>
    <mergeCell ref="C58:I58"/>
    <mergeCell ref="A59:B59"/>
    <mergeCell ref="C59:D59"/>
    <mergeCell ref="E59:G59"/>
    <mergeCell ref="A1:B2"/>
    <mergeCell ref="C1:F2"/>
  </mergeCells>
  <conditionalFormatting sqref="C7:E56">
    <cfRule type="cellIs" dxfId="0" priority="1" stopIfTrue="1" operator="equal">
      <formula>0</formula>
    </cfRule>
  </conditionalFormatting>
  <printOptions horizontalCentered="1"/>
  <pageMargins left="0.15625" right="0.15625" top="0.15625" bottom="0.354166666666667" header="0.118055555555556" footer="0.313888888888889"/>
  <pageSetup paperSize="9" scale="93" orientation="portrait" blackAndWhite="1" horizontalDpi="300" verticalDpi="300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indexed="17"/>
  </sheetPr>
  <dimension ref="A1:AN71"/>
  <sheetViews>
    <sheetView showGridLines="0" showZeros="0" workbookViewId="0">
      <selection activeCell="E3" sqref="E3"/>
    </sheetView>
  </sheetViews>
  <sheetFormatPr defaultColWidth="0" defaultRowHeight="15.6"/>
  <cols>
    <col min="1" max="1" width="4.75" style="137" customWidth="1"/>
    <col min="2" max="2" width="12.625" style="137" customWidth="1"/>
    <col min="3" max="3" width="14.625" style="137" customWidth="1"/>
    <col min="4" max="4" width="15.25" style="137" customWidth="1"/>
    <col min="5" max="5" width="9.125" style="137" customWidth="1"/>
    <col min="6" max="6" width="12.875" style="137" customWidth="1"/>
    <col min="7" max="7" width="9.625" style="137" customWidth="1"/>
    <col min="8" max="8" width="10.375" style="137" customWidth="1"/>
    <col min="9" max="9" width="11.75" style="138" customWidth="1"/>
    <col min="10" max="10" width="9.625" style="137" customWidth="1"/>
    <col min="11" max="11" width="13.75" style="137" customWidth="1"/>
    <col min="12" max="14" width="9" style="137" customWidth="1"/>
    <col min="15" max="15" width="14.75" style="137" customWidth="1"/>
    <col min="16" max="20" width="0" style="137" hidden="1"/>
    <col min="21" max="37" width="9" hidden="1" customWidth="1"/>
    <col min="38" max="254" width="0" style="137" hidden="1"/>
    <col min="255" max="255" width="5.25" style="137" hidden="1" customWidth="1"/>
    <col min="256" max="16384" width="0" style="137" hidden="1"/>
  </cols>
  <sheetData>
    <row r="1" ht="27.75" customHeight="1" spans="1:40">
      <c r="A1" s="138"/>
      <c r="B1" s="138"/>
      <c r="C1" s="139" t="s">
        <v>195</v>
      </c>
      <c r="D1" s="139"/>
      <c r="E1" s="139"/>
      <c r="F1" s="139"/>
      <c r="I1" s="137"/>
      <c r="J1" s="13" t="s">
        <v>179</v>
      </c>
      <c r="K1" s="176">
        <v>43193</v>
      </c>
      <c r="S1"/>
      <c r="T1"/>
      <c r="AL1" s="185" t="s">
        <v>14</v>
      </c>
      <c r="AM1" s="185" t="s">
        <v>196</v>
      </c>
      <c r="AN1" s="185" t="s">
        <v>197</v>
      </c>
    </row>
    <row r="2" ht="30" customHeight="1" spans="1:20">
      <c r="A2" s="138"/>
      <c r="B2" s="138"/>
      <c r="C2" s="140" t="s">
        <v>198</v>
      </c>
      <c r="D2" s="140"/>
      <c r="E2" s="140"/>
      <c r="F2" s="140"/>
      <c r="I2" s="137"/>
      <c r="J2" s="13" t="s">
        <v>180</v>
      </c>
      <c r="K2" s="177">
        <v>7</v>
      </c>
      <c r="S2"/>
      <c r="T2"/>
    </row>
    <row r="3" ht="18.75" customHeight="1" spans="1:20">
      <c r="A3" s="141"/>
      <c r="B3" s="142" t="s">
        <v>199</v>
      </c>
      <c r="C3" s="142"/>
      <c r="D3" s="142"/>
      <c r="E3" s="142" t="s">
        <v>182</v>
      </c>
      <c r="F3" s="143" t="str">
        <f>TEXT(K1,"yyyy-m-d")</f>
        <v>2018-4-3</v>
      </c>
      <c r="G3" s="142" t="s">
        <v>183</v>
      </c>
      <c r="H3" s="144" t="str">
        <f>系统设置!$C$13&amp;系统设置!$C$16&amp;TEXT(K1,系统设置!$C$14)&amp;系统设置!$C$16&amp;TEXT(K2,系统设置!$C$15)</f>
        <v>XS-180403-007</v>
      </c>
      <c r="I3" s="142"/>
      <c r="J3" s="13" t="s">
        <v>184</v>
      </c>
      <c r="K3" s="177">
        <v>10</v>
      </c>
      <c r="S3"/>
      <c r="T3"/>
    </row>
    <row r="4" ht="18.75" customHeight="1" spans="1:20">
      <c r="A4" s="145"/>
      <c r="B4" s="142" t="s">
        <v>185</v>
      </c>
      <c r="C4" s="142"/>
      <c r="D4" s="142"/>
      <c r="E4" s="142" t="s">
        <v>186</v>
      </c>
      <c r="F4" s="142"/>
      <c r="G4" s="146" t="s">
        <v>5</v>
      </c>
      <c r="H4" s="142"/>
      <c r="I4" s="142"/>
      <c r="J4" s="141" t="s">
        <v>187</v>
      </c>
      <c r="S4"/>
      <c r="T4"/>
    </row>
    <row r="5" ht="9" customHeight="1" spans="1:20">
      <c r="A5" s="145"/>
      <c r="B5" s="142"/>
      <c r="C5" s="147"/>
      <c r="D5" s="147"/>
      <c r="E5" s="147"/>
      <c r="F5" s="147"/>
      <c r="G5" s="148"/>
      <c r="H5" s="148"/>
      <c r="I5" s="147"/>
      <c r="J5" s="141" t="s">
        <v>187</v>
      </c>
      <c r="S5"/>
      <c r="T5"/>
    </row>
    <row r="6" ht="32.25" customHeight="1" spans="1:21">
      <c r="A6" s="149" t="s">
        <v>7</v>
      </c>
      <c r="B6" s="150" t="s">
        <v>163</v>
      </c>
      <c r="C6" s="150" t="s">
        <v>188</v>
      </c>
      <c r="D6" s="150" t="s">
        <v>9</v>
      </c>
      <c r="E6" s="150" t="s">
        <v>10</v>
      </c>
      <c r="F6" s="150" t="s">
        <v>11</v>
      </c>
      <c r="G6" s="150" t="s">
        <v>34</v>
      </c>
      <c r="H6" s="150" t="s">
        <v>35</v>
      </c>
      <c r="I6" s="178" t="s">
        <v>189</v>
      </c>
      <c r="J6" s="141"/>
      <c r="K6" s="137" t="s">
        <v>187</v>
      </c>
      <c r="U6" s="137"/>
    </row>
    <row r="7" ht="21.75" customHeight="1" spans="1:21">
      <c r="A7" s="151">
        <v>1</v>
      </c>
      <c r="B7" s="152"/>
      <c r="C7" s="153"/>
      <c r="D7" s="153"/>
      <c r="E7" s="153"/>
      <c r="F7" s="154"/>
      <c r="G7" s="155"/>
      <c r="H7" s="156">
        <f t="shared" ref="H7:H38" si="0">F7*G7</f>
        <v>0</v>
      </c>
      <c r="I7" s="179"/>
      <c r="J7" s="141"/>
      <c r="K7" s="137" t="s">
        <v>187</v>
      </c>
      <c r="L7" s="137" t="s">
        <v>187</v>
      </c>
      <c r="U7" s="137"/>
    </row>
    <row r="8" ht="21.75" customHeight="1" spans="1:21">
      <c r="A8" s="157">
        <v>2</v>
      </c>
      <c r="B8" s="158"/>
      <c r="C8" s="159"/>
      <c r="D8" s="159"/>
      <c r="E8" s="159"/>
      <c r="F8" s="160"/>
      <c r="G8" s="161"/>
      <c r="H8" s="162">
        <f t="shared" si="0"/>
        <v>0</v>
      </c>
      <c r="I8" s="180"/>
      <c r="J8" s="141"/>
      <c r="K8" s="137" t="s">
        <v>187</v>
      </c>
      <c r="L8" s="137" t="s">
        <v>187</v>
      </c>
      <c r="U8" s="137"/>
    </row>
    <row r="9" ht="21.75" customHeight="1" spans="1:21">
      <c r="A9" s="157">
        <v>3</v>
      </c>
      <c r="B9" s="158"/>
      <c r="C9" s="159"/>
      <c r="D9" s="159"/>
      <c r="E9" s="159"/>
      <c r="F9" s="160"/>
      <c r="G9" s="161"/>
      <c r="H9" s="162">
        <f t="shared" si="0"/>
        <v>0</v>
      </c>
      <c r="I9" s="180"/>
      <c r="J9" s="141"/>
      <c r="K9" s="137" t="s">
        <v>187</v>
      </c>
      <c r="L9" s="137" t="s">
        <v>187</v>
      </c>
      <c r="U9" s="137"/>
    </row>
    <row r="10" ht="21.75" customHeight="1" spans="1:21">
      <c r="A10" s="157">
        <v>4</v>
      </c>
      <c r="B10" s="158"/>
      <c r="C10" s="159"/>
      <c r="D10" s="159"/>
      <c r="E10" s="159"/>
      <c r="F10" s="160"/>
      <c r="G10" s="161"/>
      <c r="H10" s="162">
        <f t="shared" si="0"/>
        <v>0</v>
      </c>
      <c r="I10" s="180"/>
      <c r="J10" s="141"/>
      <c r="K10" s="137" t="s">
        <v>187</v>
      </c>
      <c r="L10" s="137" t="s">
        <v>187</v>
      </c>
      <c r="U10" s="137"/>
    </row>
    <row r="11" ht="21.75" customHeight="1" spans="1:21">
      <c r="A11" s="157">
        <v>5</v>
      </c>
      <c r="B11" s="158"/>
      <c r="C11" s="159"/>
      <c r="D11" s="159"/>
      <c r="E11" s="159"/>
      <c r="F11" s="160"/>
      <c r="G11" s="161"/>
      <c r="H11" s="162">
        <f t="shared" si="0"/>
        <v>0</v>
      </c>
      <c r="I11" s="180"/>
      <c r="J11" s="141"/>
      <c r="K11" s="137" t="s">
        <v>187</v>
      </c>
      <c r="L11" s="137" t="s">
        <v>187</v>
      </c>
      <c r="U11" s="137"/>
    </row>
    <row r="12" ht="21.75" customHeight="1" spans="1:21">
      <c r="A12" s="157">
        <v>6</v>
      </c>
      <c r="B12" s="158"/>
      <c r="C12" s="159"/>
      <c r="D12" s="159"/>
      <c r="E12" s="159"/>
      <c r="F12" s="160"/>
      <c r="G12" s="161"/>
      <c r="H12" s="162">
        <f t="shared" si="0"/>
        <v>0</v>
      </c>
      <c r="I12" s="180"/>
      <c r="J12" s="141" t="s">
        <v>187</v>
      </c>
      <c r="K12" s="137" t="s">
        <v>187</v>
      </c>
      <c r="L12" s="137" t="s">
        <v>187</v>
      </c>
      <c r="U12" s="137"/>
    </row>
    <row r="13" ht="21.75" customHeight="1" spans="1:21">
      <c r="A13" s="157">
        <v>7</v>
      </c>
      <c r="B13" s="158"/>
      <c r="C13" s="159"/>
      <c r="D13" s="159"/>
      <c r="E13" s="159"/>
      <c r="F13" s="160"/>
      <c r="G13" s="161"/>
      <c r="H13" s="162">
        <f t="shared" si="0"/>
        <v>0</v>
      </c>
      <c r="I13" s="180"/>
      <c r="J13" s="141" t="s">
        <v>187</v>
      </c>
      <c r="K13" s="137" t="s">
        <v>187</v>
      </c>
      <c r="L13" s="137" t="s">
        <v>187</v>
      </c>
      <c r="U13" s="137"/>
    </row>
    <row r="14" ht="21.75" customHeight="1" spans="1:21">
      <c r="A14" s="157">
        <v>8</v>
      </c>
      <c r="B14" s="158"/>
      <c r="C14" s="159"/>
      <c r="D14" s="159"/>
      <c r="E14" s="159"/>
      <c r="F14" s="160"/>
      <c r="G14" s="161"/>
      <c r="H14" s="162">
        <f t="shared" si="0"/>
        <v>0</v>
      </c>
      <c r="I14" s="180"/>
      <c r="J14" s="141" t="s">
        <v>187</v>
      </c>
      <c r="K14" s="137" t="s">
        <v>187</v>
      </c>
      <c r="U14" s="137"/>
    </row>
    <row r="15" ht="21.75" customHeight="1" spans="1:21">
      <c r="A15" s="157">
        <v>9</v>
      </c>
      <c r="B15" s="158"/>
      <c r="C15" s="159"/>
      <c r="D15" s="159"/>
      <c r="E15" s="159"/>
      <c r="F15" s="160"/>
      <c r="G15" s="161"/>
      <c r="H15" s="162">
        <f t="shared" si="0"/>
        <v>0</v>
      </c>
      <c r="I15" s="180"/>
      <c r="J15" s="141"/>
      <c r="U15" s="137"/>
    </row>
    <row r="16" ht="21.75" customHeight="1" spans="1:21">
      <c r="A16" s="157">
        <v>10</v>
      </c>
      <c r="B16" s="158"/>
      <c r="C16" s="159"/>
      <c r="D16" s="159"/>
      <c r="E16" s="159"/>
      <c r="F16" s="160"/>
      <c r="G16" s="161"/>
      <c r="H16" s="162">
        <f t="shared" si="0"/>
        <v>0</v>
      </c>
      <c r="I16" s="180"/>
      <c r="J16" s="141"/>
      <c r="U16" s="137"/>
    </row>
    <row r="17" ht="18.75" hidden="1" customHeight="1" spans="1:21">
      <c r="A17" s="157">
        <v>11</v>
      </c>
      <c r="B17" s="158"/>
      <c r="C17" s="159"/>
      <c r="D17" s="159"/>
      <c r="E17" s="159"/>
      <c r="F17" s="161"/>
      <c r="G17" s="161"/>
      <c r="H17" s="162">
        <f t="shared" si="0"/>
        <v>0</v>
      </c>
      <c r="I17" s="180"/>
      <c r="J17" s="141"/>
      <c r="U17" s="137"/>
    </row>
    <row r="18" ht="18.75" hidden="1" customHeight="1" spans="1:21">
      <c r="A18" s="157">
        <v>12</v>
      </c>
      <c r="B18" s="158"/>
      <c r="C18" s="159"/>
      <c r="D18" s="159"/>
      <c r="E18" s="159"/>
      <c r="F18" s="161"/>
      <c r="G18" s="161"/>
      <c r="H18" s="162">
        <f t="shared" si="0"/>
        <v>0</v>
      </c>
      <c r="I18" s="180"/>
      <c r="J18" s="141"/>
      <c r="K18" s="283" t="s">
        <v>187</v>
      </c>
      <c r="U18" s="137"/>
    </row>
    <row r="19" ht="18.75" hidden="1" customHeight="1" spans="1:21">
      <c r="A19" s="157">
        <v>13</v>
      </c>
      <c r="B19" s="158"/>
      <c r="C19" s="159"/>
      <c r="D19" s="159"/>
      <c r="E19" s="159"/>
      <c r="F19" s="161"/>
      <c r="G19" s="161"/>
      <c r="H19" s="162">
        <f t="shared" si="0"/>
        <v>0</v>
      </c>
      <c r="I19" s="180"/>
      <c r="J19" s="141"/>
      <c r="U19" s="137"/>
    </row>
    <row r="20" ht="18.75" hidden="1" customHeight="1" spans="1:21">
      <c r="A20" s="157">
        <v>14</v>
      </c>
      <c r="B20" s="158"/>
      <c r="C20" s="159"/>
      <c r="D20" s="159"/>
      <c r="E20" s="159"/>
      <c r="F20" s="161"/>
      <c r="G20" s="161"/>
      <c r="H20" s="162">
        <f t="shared" si="0"/>
        <v>0</v>
      </c>
      <c r="I20" s="180"/>
      <c r="J20" s="141"/>
      <c r="U20" s="137"/>
    </row>
    <row r="21" ht="18.75" hidden="1" customHeight="1" spans="1:21">
      <c r="A21" s="157">
        <v>15</v>
      </c>
      <c r="B21" s="158"/>
      <c r="C21" s="159"/>
      <c r="D21" s="159"/>
      <c r="E21" s="159"/>
      <c r="F21" s="161"/>
      <c r="G21" s="161"/>
      <c r="H21" s="162">
        <f t="shared" si="0"/>
        <v>0</v>
      </c>
      <c r="I21" s="180"/>
      <c r="J21" s="141"/>
      <c r="U21" s="137"/>
    </row>
    <row r="22" ht="18.75" hidden="1" customHeight="1" spans="1:21">
      <c r="A22" s="157">
        <v>16</v>
      </c>
      <c r="B22" s="158"/>
      <c r="C22" s="159"/>
      <c r="D22" s="159"/>
      <c r="E22" s="159"/>
      <c r="F22" s="161"/>
      <c r="G22" s="161"/>
      <c r="H22" s="162">
        <f t="shared" si="0"/>
        <v>0</v>
      </c>
      <c r="I22" s="180"/>
      <c r="J22" s="141"/>
      <c r="U22" s="137"/>
    </row>
    <row r="23" ht="18.75" hidden="1" customHeight="1" spans="1:21">
      <c r="A23" s="157">
        <v>17</v>
      </c>
      <c r="B23" s="158"/>
      <c r="C23" s="159"/>
      <c r="D23" s="159"/>
      <c r="E23" s="159"/>
      <c r="F23" s="161"/>
      <c r="G23" s="161"/>
      <c r="H23" s="162">
        <f t="shared" si="0"/>
        <v>0</v>
      </c>
      <c r="I23" s="180"/>
      <c r="J23" s="141"/>
      <c r="U23" s="137"/>
    </row>
    <row r="24" ht="18.75" hidden="1" customHeight="1" spans="1:21">
      <c r="A24" s="157">
        <v>18</v>
      </c>
      <c r="B24" s="158"/>
      <c r="C24" s="159"/>
      <c r="D24" s="159"/>
      <c r="E24" s="159"/>
      <c r="F24" s="161"/>
      <c r="G24" s="161"/>
      <c r="H24" s="162">
        <f t="shared" si="0"/>
        <v>0</v>
      </c>
      <c r="I24" s="180"/>
      <c r="J24" s="141"/>
      <c r="U24" s="137"/>
    </row>
    <row r="25" ht="18.75" hidden="1" customHeight="1" spans="1:21">
      <c r="A25" s="157">
        <v>19</v>
      </c>
      <c r="B25" s="158"/>
      <c r="C25" s="159"/>
      <c r="D25" s="159"/>
      <c r="E25" s="159"/>
      <c r="F25" s="161"/>
      <c r="G25" s="161"/>
      <c r="H25" s="162">
        <f t="shared" si="0"/>
        <v>0</v>
      </c>
      <c r="I25" s="180"/>
      <c r="J25" s="141"/>
      <c r="U25" s="137"/>
    </row>
    <row r="26" ht="18.75" hidden="1" customHeight="1" spans="1:21">
      <c r="A26" s="157">
        <v>20</v>
      </c>
      <c r="B26" s="158"/>
      <c r="C26" s="159"/>
      <c r="D26" s="159"/>
      <c r="E26" s="159"/>
      <c r="F26" s="161"/>
      <c r="G26" s="161"/>
      <c r="H26" s="162">
        <f t="shared" si="0"/>
        <v>0</v>
      </c>
      <c r="I26" s="180"/>
      <c r="J26" s="141"/>
      <c r="U26" s="137"/>
    </row>
    <row r="27" ht="18.75" hidden="1" customHeight="1" spans="1:21">
      <c r="A27" s="157">
        <v>21</v>
      </c>
      <c r="B27" s="158"/>
      <c r="C27" s="159"/>
      <c r="D27" s="159"/>
      <c r="E27" s="159"/>
      <c r="F27" s="161"/>
      <c r="G27" s="161"/>
      <c r="H27" s="162">
        <f t="shared" si="0"/>
        <v>0</v>
      </c>
      <c r="I27" s="180"/>
      <c r="J27" s="141"/>
      <c r="U27" s="137"/>
    </row>
    <row r="28" ht="18.75" hidden="1" customHeight="1" spans="1:21">
      <c r="A28" s="157">
        <v>22</v>
      </c>
      <c r="B28" s="158"/>
      <c r="C28" s="159"/>
      <c r="D28" s="159"/>
      <c r="E28" s="159"/>
      <c r="F28" s="161"/>
      <c r="G28" s="161"/>
      <c r="H28" s="162">
        <f t="shared" si="0"/>
        <v>0</v>
      </c>
      <c r="I28" s="180"/>
      <c r="J28" s="141"/>
      <c r="U28" s="137"/>
    </row>
    <row r="29" ht="18.75" hidden="1" customHeight="1" spans="1:21">
      <c r="A29" s="157">
        <v>23</v>
      </c>
      <c r="B29" s="158"/>
      <c r="C29" s="159"/>
      <c r="D29" s="159"/>
      <c r="E29" s="159"/>
      <c r="F29" s="161"/>
      <c r="G29" s="161"/>
      <c r="H29" s="162">
        <f t="shared" si="0"/>
        <v>0</v>
      </c>
      <c r="I29" s="180"/>
      <c r="J29" s="141"/>
      <c r="U29" s="137"/>
    </row>
    <row r="30" ht="18.75" hidden="1" customHeight="1" spans="1:21">
      <c r="A30" s="157">
        <v>24</v>
      </c>
      <c r="B30" s="158"/>
      <c r="C30" s="159"/>
      <c r="D30" s="159"/>
      <c r="E30" s="159"/>
      <c r="F30" s="161"/>
      <c r="G30" s="161"/>
      <c r="H30" s="162">
        <f t="shared" si="0"/>
        <v>0</v>
      </c>
      <c r="I30" s="180"/>
      <c r="J30" s="141"/>
      <c r="U30" s="137"/>
    </row>
    <row r="31" ht="18.75" hidden="1" customHeight="1" spans="1:21">
      <c r="A31" s="157">
        <v>25</v>
      </c>
      <c r="B31" s="158"/>
      <c r="C31" s="159"/>
      <c r="D31" s="159"/>
      <c r="E31" s="159"/>
      <c r="F31" s="161"/>
      <c r="G31" s="161"/>
      <c r="H31" s="162">
        <f t="shared" si="0"/>
        <v>0</v>
      </c>
      <c r="I31" s="180"/>
      <c r="J31" s="141"/>
      <c r="U31" s="137"/>
    </row>
    <row r="32" ht="18.75" hidden="1" customHeight="1" spans="1:21">
      <c r="A32" s="157">
        <v>26</v>
      </c>
      <c r="B32" s="158"/>
      <c r="C32" s="159"/>
      <c r="D32" s="159"/>
      <c r="E32" s="159"/>
      <c r="F32" s="161"/>
      <c r="G32" s="161"/>
      <c r="H32" s="162">
        <f t="shared" si="0"/>
        <v>0</v>
      </c>
      <c r="I32" s="180"/>
      <c r="J32" s="141"/>
      <c r="U32" s="137"/>
    </row>
    <row r="33" ht="18.75" hidden="1" customHeight="1" spans="1:21">
      <c r="A33" s="157">
        <v>27</v>
      </c>
      <c r="B33" s="158"/>
      <c r="C33" s="159"/>
      <c r="D33" s="159"/>
      <c r="E33" s="159"/>
      <c r="F33" s="161"/>
      <c r="G33" s="161"/>
      <c r="H33" s="162">
        <f t="shared" si="0"/>
        <v>0</v>
      </c>
      <c r="I33" s="180"/>
      <c r="J33" s="141"/>
      <c r="U33" s="137"/>
    </row>
    <row r="34" ht="18.75" hidden="1" customHeight="1" spans="1:21">
      <c r="A34" s="157">
        <v>28</v>
      </c>
      <c r="B34" s="158"/>
      <c r="C34" s="159"/>
      <c r="D34" s="159"/>
      <c r="E34" s="159"/>
      <c r="F34" s="161"/>
      <c r="G34" s="161"/>
      <c r="H34" s="162">
        <f t="shared" si="0"/>
        <v>0</v>
      </c>
      <c r="I34" s="180"/>
      <c r="J34" s="141"/>
      <c r="U34" s="137"/>
    </row>
    <row r="35" ht="18.75" hidden="1" customHeight="1" spans="1:21">
      <c r="A35" s="157">
        <v>29</v>
      </c>
      <c r="B35" s="158"/>
      <c r="C35" s="159"/>
      <c r="D35" s="159"/>
      <c r="E35" s="159"/>
      <c r="F35" s="161"/>
      <c r="G35" s="161"/>
      <c r="H35" s="162">
        <f t="shared" si="0"/>
        <v>0</v>
      </c>
      <c r="I35" s="180"/>
      <c r="J35" s="141"/>
      <c r="U35" s="137"/>
    </row>
    <row r="36" ht="18.75" hidden="1" customHeight="1" spans="1:21">
      <c r="A36" s="157">
        <v>30</v>
      </c>
      <c r="B36" s="158"/>
      <c r="C36" s="159"/>
      <c r="D36" s="159"/>
      <c r="E36" s="159"/>
      <c r="F36" s="161"/>
      <c r="G36" s="161"/>
      <c r="H36" s="162">
        <f t="shared" si="0"/>
        <v>0</v>
      </c>
      <c r="I36" s="180"/>
      <c r="J36" s="141"/>
      <c r="U36" s="137"/>
    </row>
    <row r="37" ht="18.75" hidden="1" customHeight="1" spans="1:21">
      <c r="A37" s="157">
        <v>31</v>
      </c>
      <c r="B37" s="158"/>
      <c r="C37" s="159"/>
      <c r="D37" s="159"/>
      <c r="E37" s="159"/>
      <c r="F37" s="161"/>
      <c r="G37" s="161"/>
      <c r="H37" s="162">
        <f t="shared" si="0"/>
        <v>0</v>
      </c>
      <c r="I37" s="180"/>
      <c r="J37" s="141"/>
      <c r="U37" s="137"/>
    </row>
    <row r="38" ht="18.75" hidden="1" customHeight="1" spans="1:21">
      <c r="A38" s="157">
        <v>32</v>
      </c>
      <c r="B38" s="158"/>
      <c r="C38" s="159"/>
      <c r="D38" s="159"/>
      <c r="E38" s="159"/>
      <c r="F38" s="161"/>
      <c r="G38" s="161"/>
      <c r="H38" s="162">
        <f t="shared" si="0"/>
        <v>0</v>
      </c>
      <c r="I38" s="180"/>
      <c r="J38" s="141"/>
      <c r="U38" s="137"/>
    </row>
    <row r="39" ht="18.75" hidden="1" customHeight="1" spans="1:21">
      <c r="A39" s="157">
        <v>33</v>
      </c>
      <c r="B39" s="158"/>
      <c r="C39" s="159"/>
      <c r="D39" s="159"/>
      <c r="E39" s="159"/>
      <c r="F39" s="161"/>
      <c r="G39" s="161"/>
      <c r="H39" s="162">
        <f t="shared" ref="H39:H70" si="1">F39*G39</f>
        <v>0</v>
      </c>
      <c r="I39" s="180"/>
      <c r="J39" s="141"/>
      <c r="U39" s="137"/>
    </row>
    <row r="40" ht="18.75" hidden="1" customHeight="1" spans="1:21">
      <c r="A40" s="157">
        <v>34</v>
      </c>
      <c r="B40" s="158"/>
      <c r="C40" s="159"/>
      <c r="D40" s="159"/>
      <c r="E40" s="159"/>
      <c r="F40" s="161"/>
      <c r="G40" s="161"/>
      <c r="H40" s="162">
        <f t="shared" si="1"/>
        <v>0</v>
      </c>
      <c r="I40" s="180"/>
      <c r="J40" s="141"/>
      <c r="U40" s="137"/>
    </row>
    <row r="41" ht="18.75" hidden="1" customHeight="1" spans="1:21">
      <c r="A41" s="157">
        <v>35</v>
      </c>
      <c r="B41" s="158"/>
      <c r="C41" s="159"/>
      <c r="D41" s="159"/>
      <c r="E41" s="159"/>
      <c r="F41" s="161"/>
      <c r="G41" s="161"/>
      <c r="H41" s="162">
        <f t="shared" si="1"/>
        <v>0</v>
      </c>
      <c r="I41" s="180"/>
      <c r="J41" s="141"/>
      <c r="U41" s="137"/>
    </row>
    <row r="42" ht="18.75" hidden="1" customHeight="1" spans="1:21">
      <c r="A42" s="157">
        <v>36</v>
      </c>
      <c r="B42" s="158"/>
      <c r="C42" s="159"/>
      <c r="D42" s="159"/>
      <c r="E42" s="159"/>
      <c r="F42" s="161"/>
      <c r="G42" s="161"/>
      <c r="H42" s="162">
        <f t="shared" si="1"/>
        <v>0</v>
      </c>
      <c r="I42" s="180"/>
      <c r="J42" s="141"/>
      <c r="U42" s="137"/>
    </row>
    <row r="43" ht="18.75" hidden="1" customHeight="1" spans="1:21">
      <c r="A43" s="157">
        <v>37</v>
      </c>
      <c r="B43" s="158"/>
      <c r="C43" s="159"/>
      <c r="D43" s="159"/>
      <c r="E43" s="159"/>
      <c r="F43" s="161"/>
      <c r="G43" s="161"/>
      <c r="H43" s="162">
        <f t="shared" si="1"/>
        <v>0</v>
      </c>
      <c r="I43" s="180"/>
      <c r="J43" s="141"/>
      <c r="U43" s="137"/>
    </row>
    <row r="44" ht="18.75" hidden="1" customHeight="1" spans="1:21">
      <c r="A44" s="157">
        <v>38</v>
      </c>
      <c r="B44" s="158"/>
      <c r="C44" s="159"/>
      <c r="D44" s="159"/>
      <c r="E44" s="159"/>
      <c r="F44" s="161"/>
      <c r="G44" s="161"/>
      <c r="H44" s="162">
        <f t="shared" si="1"/>
        <v>0</v>
      </c>
      <c r="I44" s="180"/>
      <c r="J44" s="141"/>
      <c r="U44" s="137"/>
    </row>
    <row r="45" ht="18.75" hidden="1" customHeight="1" spans="1:21">
      <c r="A45" s="157">
        <v>39</v>
      </c>
      <c r="B45" s="158"/>
      <c r="C45" s="159"/>
      <c r="D45" s="159"/>
      <c r="E45" s="159"/>
      <c r="F45" s="161"/>
      <c r="G45" s="161"/>
      <c r="H45" s="162">
        <f t="shared" si="1"/>
        <v>0</v>
      </c>
      <c r="I45" s="180"/>
      <c r="J45" s="141"/>
      <c r="U45" s="137"/>
    </row>
    <row r="46" ht="18.75" hidden="1" customHeight="1" spans="1:21">
      <c r="A46" s="157">
        <v>40</v>
      </c>
      <c r="B46" s="158"/>
      <c r="C46" s="159"/>
      <c r="D46" s="159"/>
      <c r="E46" s="159"/>
      <c r="F46" s="161"/>
      <c r="G46" s="161"/>
      <c r="H46" s="162">
        <f t="shared" si="1"/>
        <v>0</v>
      </c>
      <c r="I46" s="180"/>
      <c r="J46" s="141"/>
      <c r="U46" s="137"/>
    </row>
    <row r="47" ht="18.75" hidden="1" customHeight="1" spans="1:21">
      <c r="A47" s="157">
        <v>41</v>
      </c>
      <c r="B47" s="158"/>
      <c r="C47" s="159"/>
      <c r="D47" s="159"/>
      <c r="E47" s="159"/>
      <c r="F47" s="161"/>
      <c r="G47" s="161"/>
      <c r="H47" s="162">
        <f t="shared" si="1"/>
        <v>0</v>
      </c>
      <c r="I47" s="180"/>
      <c r="J47" s="141" t="s">
        <v>187</v>
      </c>
      <c r="U47" s="137"/>
    </row>
    <row r="48" ht="18.75" hidden="1" customHeight="1" spans="1:21">
      <c r="A48" s="157">
        <v>42</v>
      </c>
      <c r="B48" s="158"/>
      <c r="C48" s="159"/>
      <c r="D48" s="159"/>
      <c r="E48" s="159"/>
      <c r="F48" s="161"/>
      <c r="G48" s="161"/>
      <c r="H48" s="162">
        <f t="shared" si="1"/>
        <v>0</v>
      </c>
      <c r="I48" s="180"/>
      <c r="J48" s="141" t="s">
        <v>187</v>
      </c>
      <c r="U48" s="137"/>
    </row>
    <row r="49" ht="18.75" hidden="1" customHeight="1" spans="1:21">
      <c r="A49" s="157">
        <v>43</v>
      </c>
      <c r="B49" s="158"/>
      <c r="C49" s="159"/>
      <c r="D49" s="159"/>
      <c r="E49" s="159"/>
      <c r="F49" s="161"/>
      <c r="G49" s="161"/>
      <c r="H49" s="162">
        <f t="shared" si="1"/>
        <v>0</v>
      </c>
      <c r="I49" s="180"/>
      <c r="J49" s="141" t="s">
        <v>187</v>
      </c>
      <c r="U49" s="137"/>
    </row>
    <row r="50" ht="18.75" hidden="1" customHeight="1" spans="1:21">
      <c r="A50" s="157">
        <v>44</v>
      </c>
      <c r="B50" s="158"/>
      <c r="C50" s="159"/>
      <c r="D50" s="159"/>
      <c r="E50" s="159"/>
      <c r="F50" s="161"/>
      <c r="G50" s="161"/>
      <c r="H50" s="162">
        <f t="shared" si="1"/>
        <v>0</v>
      </c>
      <c r="I50" s="180"/>
      <c r="J50" s="141" t="s">
        <v>187</v>
      </c>
      <c r="U50" s="137"/>
    </row>
    <row r="51" ht="18.75" hidden="1" customHeight="1" spans="1:21">
      <c r="A51" s="157">
        <v>45</v>
      </c>
      <c r="B51" s="158"/>
      <c r="C51" s="159"/>
      <c r="D51" s="159"/>
      <c r="E51" s="159"/>
      <c r="F51" s="161"/>
      <c r="G51" s="161"/>
      <c r="H51" s="162">
        <f t="shared" si="1"/>
        <v>0</v>
      </c>
      <c r="I51" s="180"/>
      <c r="J51" s="141"/>
      <c r="U51" s="137"/>
    </row>
    <row r="52" ht="18.75" hidden="1" customHeight="1" spans="1:21">
      <c r="A52" s="157">
        <v>46</v>
      </c>
      <c r="B52" s="158"/>
      <c r="C52" s="159"/>
      <c r="D52" s="159"/>
      <c r="E52" s="159"/>
      <c r="F52" s="161"/>
      <c r="G52" s="161"/>
      <c r="H52" s="162">
        <f t="shared" si="1"/>
        <v>0</v>
      </c>
      <c r="I52" s="180"/>
      <c r="J52" s="141"/>
      <c r="U52" s="137"/>
    </row>
    <row r="53" ht="18.75" hidden="1" customHeight="1" spans="1:21">
      <c r="A53" s="157">
        <v>47</v>
      </c>
      <c r="B53" s="158"/>
      <c r="C53" s="159"/>
      <c r="D53" s="159"/>
      <c r="E53" s="159"/>
      <c r="F53" s="161"/>
      <c r="G53" s="161"/>
      <c r="H53" s="162">
        <f t="shared" si="1"/>
        <v>0</v>
      </c>
      <c r="I53" s="180"/>
      <c r="J53" s="141"/>
      <c r="U53" s="137"/>
    </row>
    <row r="54" ht="18.75" hidden="1" customHeight="1" spans="1:21">
      <c r="A54" s="157">
        <v>48</v>
      </c>
      <c r="B54" s="158"/>
      <c r="C54" s="159"/>
      <c r="D54" s="159"/>
      <c r="E54" s="159"/>
      <c r="F54" s="161"/>
      <c r="G54" s="161"/>
      <c r="H54" s="162">
        <f t="shared" si="1"/>
        <v>0</v>
      </c>
      <c r="I54" s="180"/>
      <c r="J54" s="141" t="s">
        <v>187</v>
      </c>
      <c r="U54" s="137"/>
    </row>
    <row r="55" ht="18.75" hidden="1" customHeight="1" spans="1:21">
      <c r="A55" s="157">
        <v>49</v>
      </c>
      <c r="B55" s="158"/>
      <c r="C55" s="159"/>
      <c r="D55" s="159"/>
      <c r="E55" s="159"/>
      <c r="F55" s="161"/>
      <c r="G55" s="161"/>
      <c r="H55" s="162">
        <f t="shared" si="1"/>
        <v>0</v>
      </c>
      <c r="I55" s="180"/>
      <c r="J55" s="141" t="s">
        <v>187</v>
      </c>
      <c r="U55" s="137"/>
    </row>
    <row r="56" ht="18.75" hidden="1" customHeight="1" spans="1:21">
      <c r="A56" s="163">
        <v>50</v>
      </c>
      <c r="B56" s="164"/>
      <c r="C56" s="165"/>
      <c r="D56" s="165"/>
      <c r="E56" s="165"/>
      <c r="F56" s="166"/>
      <c r="G56" s="166"/>
      <c r="H56" s="167">
        <f t="shared" si="1"/>
        <v>0</v>
      </c>
      <c r="I56" s="181"/>
      <c r="J56" s="141" t="s">
        <v>187</v>
      </c>
      <c r="U56" s="137"/>
    </row>
    <row r="57" ht="21" customHeight="1" spans="1:21">
      <c r="A57" s="168" t="s">
        <v>190</v>
      </c>
      <c r="B57" s="169"/>
      <c r="C57" s="170" t="str">
        <f>"人民币(大写) "&amp;N2RMB(H57)</f>
        <v>人民币(大写) 零元</v>
      </c>
      <c r="D57" s="171"/>
      <c r="E57" s="171"/>
      <c r="F57" s="171"/>
      <c r="G57" s="172" t="s">
        <v>191</v>
      </c>
      <c r="H57" s="173">
        <f>SUM(H7:H56)</f>
        <v>0</v>
      </c>
      <c r="I57" s="182"/>
      <c r="U57" s="137"/>
    </row>
    <row r="58" ht="24" customHeight="1" spans="1:21">
      <c r="A58" s="174" t="s">
        <v>192</v>
      </c>
      <c r="B58" s="175"/>
      <c r="C58" s="175"/>
      <c r="D58" s="175"/>
      <c r="E58" s="175"/>
      <c r="F58" s="175"/>
      <c r="G58" s="175"/>
      <c r="H58" s="175"/>
      <c r="I58" s="183"/>
      <c r="U58" s="137"/>
    </row>
    <row r="59" ht="27" customHeight="1" spans="1:21">
      <c r="A59" s="138"/>
      <c r="B59" s="138"/>
      <c r="C59" s="138"/>
      <c r="D59" s="138"/>
      <c r="E59" s="138"/>
      <c r="F59" s="138"/>
      <c r="G59" s="138"/>
      <c r="H59" s="138" t="s">
        <v>193</v>
      </c>
      <c r="U59" s="137"/>
    </row>
    <row r="60" ht="21" hidden="1" customHeight="1" spans="10:20">
      <c r="J60" s="184"/>
      <c r="S60"/>
      <c r="T60"/>
    </row>
    <row r="61" ht="30" customHeight="1" spans="10:20">
      <c r="J61" s="141"/>
      <c r="S61"/>
      <c r="T61"/>
    </row>
    <row r="62" ht="17.25" customHeight="1" spans="19:20">
      <c r="S62"/>
      <c r="T62"/>
    </row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</sheetData>
  <mergeCells count="11">
    <mergeCell ref="C1:F1"/>
    <mergeCell ref="C2:F2"/>
    <mergeCell ref="C3:D3"/>
    <mergeCell ref="A57:B57"/>
    <mergeCell ref="C57:F57"/>
    <mergeCell ref="H57:I57"/>
    <mergeCell ref="A58:B58"/>
    <mergeCell ref="C58:I58"/>
    <mergeCell ref="A59:B59"/>
    <mergeCell ref="C59:D59"/>
    <mergeCell ref="E59:G59"/>
  </mergeCells>
  <conditionalFormatting sqref="C7:E56">
    <cfRule type="cellIs" dxfId="0" priority="1" stopIfTrue="1" operator="equal">
      <formula>0</formula>
    </cfRule>
  </conditionalFormatting>
  <printOptions horizontalCentered="1"/>
  <pageMargins left="0.11875" right="0.159027777777778" top="0.309027777777778" bottom="0.429166666666667" header="0.349305555555556" footer="0.509027777777778"/>
  <pageSetup paperSize="9" scale="93" orientation="portrait" horizontalDpi="180" verticalDpi="180"/>
  <headerFooter alignWithMargins="0"/>
  <colBreaks count="1" manualBreakCount="1">
    <brk id="9" max="1048575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/>
  <dimension ref="A1:K58"/>
  <sheetViews>
    <sheetView showZeros="0" workbookViewId="0">
      <selection activeCell="I9" sqref="I9"/>
    </sheetView>
  </sheetViews>
  <sheetFormatPr defaultColWidth="0" defaultRowHeight="14.25" zeroHeight="1"/>
  <cols>
    <col min="1" max="1" width="4.625" style="112" customWidth="1"/>
    <col min="2" max="2" width="3.5" style="112" customWidth="1"/>
    <col min="3" max="3" width="10.25" style="112" customWidth="1"/>
    <col min="4" max="4" width="11.75" style="112" customWidth="1"/>
    <col min="5" max="5" width="9" style="112" customWidth="1"/>
    <col min="6" max="6" width="7.25" style="112" customWidth="1"/>
    <col min="7" max="7" width="6.5" style="112" customWidth="1"/>
    <col min="8" max="8" width="9.5" style="112" customWidth="1"/>
    <col min="9" max="9" width="13.125" style="112" customWidth="1"/>
    <col min="10" max="10" width="12.75" style="112" customWidth="1"/>
    <col min="11" max="11" width="3.25" style="112" customWidth="1"/>
    <col min="12" max="16384" width="0" style="112" hidden="1"/>
  </cols>
  <sheetData>
    <row r="1" ht="17.4" spans="1:11">
      <c r="A1" s="113" t="str">
        <f>系统设置!$C$4&amp;"      "</f>
        <v>北京市XXX科技有限公司      </v>
      </c>
      <c r="B1" s="113"/>
      <c r="C1" s="113"/>
      <c r="D1" s="113"/>
      <c r="E1" s="113"/>
      <c r="F1" s="113"/>
      <c r="G1" s="113"/>
      <c r="H1" s="113"/>
      <c r="I1" s="128" t="s">
        <v>200</v>
      </c>
      <c r="J1" s="128"/>
      <c r="K1" s="129"/>
    </row>
    <row r="2" ht="15.6" spans="1:11">
      <c r="A2" s="114" t="str">
        <f>"地址："&amp;系统设置!$C$5&amp;"    电话："&amp;系统设置!$C$6&amp;"     "</f>
        <v>地址：XX区CC街道XX巷XXC号    电话：010-12388888     </v>
      </c>
      <c r="B2" s="114"/>
      <c r="C2" s="114"/>
      <c r="D2" s="114"/>
      <c r="E2" s="114"/>
      <c r="F2" s="114"/>
      <c r="G2" s="114"/>
      <c r="H2" s="114"/>
      <c r="I2" s="130" t="str">
        <f>"NO:"&amp;进货录入!$H$2</f>
        <v>NO:</v>
      </c>
      <c r="J2" s="130"/>
      <c r="K2" s="129"/>
    </row>
    <row r="3" s="111" customFormat="1" ht="10.8" spans="1:11">
      <c r="A3" s="115" t="s">
        <v>201</v>
      </c>
      <c r="B3" s="115"/>
      <c r="C3" s="115">
        <f>进货录入!$C$3</f>
        <v>0</v>
      </c>
      <c r="D3" s="115"/>
      <c r="E3" s="116" t="s">
        <v>202</v>
      </c>
      <c r="F3" s="116"/>
      <c r="G3" s="117">
        <f>进货录入!$H$4</f>
        <v>0</v>
      </c>
      <c r="H3" s="117"/>
      <c r="I3" s="130" t="s">
        <v>3</v>
      </c>
      <c r="J3" s="115" t="e">
        <f>进货录入!#REF!</f>
        <v>#REF!</v>
      </c>
      <c r="K3" s="131"/>
    </row>
    <row r="4" s="111" customFormat="1" ht="10.8" spans="1:11">
      <c r="A4" s="115" t="s">
        <v>203</v>
      </c>
      <c r="B4" s="115"/>
      <c r="C4" s="115">
        <f>进货录入!$C$4</f>
        <v>0</v>
      </c>
      <c r="D4" s="115"/>
      <c r="E4" s="116" t="s">
        <v>204</v>
      </c>
      <c r="F4" s="116"/>
      <c r="G4" s="118" t="str">
        <f>进货录入!$H$3</f>
        <v>JH-180403-002</v>
      </c>
      <c r="H4" s="118"/>
      <c r="I4" s="130" t="s">
        <v>205</v>
      </c>
      <c r="J4" s="132">
        <f>进货录入!$H$1</f>
        <v>0</v>
      </c>
      <c r="K4" s="131"/>
    </row>
    <row r="5" s="111" customFormat="1" customHeight="1" spans="1:11">
      <c r="A5" s="119" t="s">
        <v>7</v>
      </c>
      <c r="B5" s="119" t="s">
        <v>8</v>
      </c>
      <c r="C5" s="119"/>
      <c r="D5" s="119"/>
      <c r="E5" s="119" t="s">
        <v>9</v>
      </c>
      <c r="F5" s="119" t="s">
        <v>10</v>
      </c>
      <c r="G5" s="119" t="s">
        <v>11</v>
      </c>
      <c r="H5" s="119" t="s">
        <v>12</v>
      </c>
      <c r="I5" s="119" t="s">
        <v>13</v>
      </c>
      <c r="J5" s="119" t="s">
        <v>14</v>
      </c>
      <c r="K5" s="133" t="s">
        <v>15</v>
      </c>
    </row>
    <row r="6" s="111" customFormat="1" ht="18" customHeight="1" spans="1:11">
      <c r="A6" s="119">
        <f t="shared" ref="A6:A37" si="0">IF(B6&lt;&gt;"",ROW()-5,"")</f>
        <v>1</v>
      </c>
      <c r="B6" s="120">
        <f>进货录入!$B7</f>
        <v>0</v>
      </c>
      <c r="C6" s="119"/>
      <c r="D6" s="119"/>
      <c r="E6" s="119">
        <f>进货录入!$D7</f>
        <v>0</v>
      </c>
      <c r="F6" s="119">
        <f>进货录入!$E7</f>
        <v>0</v>
      </c>
      <c r="G6" s="119">
        <f>进货录入!$F7</f>
        <v>0</v>
      </c>
      <c r="H6" s="121">
        <f>进货录入!$G7</f>
        <v>0</v>
      </c>
      <c r="I6" s="121">
        <f>进货录入!$H7</f>
        <v>0</v>
      </c>
      <c r="J6" s="134">
        <f>进货录入!$I7</f>
        <v>0</v>
      </c>
      <c r="K6" s="133"/>
    </row>
    <row r="7" s="111" customFormat="1" ht="18" customHeight="1" spans="1:11">
      <c r="A7" s="119">
        <f t="shared" si="0"/>
        <v>2</v>
      </c>
      <c r="B7" s="120">
        <f>进货录入!$B8</f>
        <v>0</v>
      </c>
      <c r="C7" s="119"/>
      <c r="D7" s="119"/>
      <c r="E7" s="119">
        <f>进货录入!$D8</f>
        <v>0</v>
      </c>
      <c r="F7" s="119">
        <f>进货录入!$E8</f>
        <v>0</v>
      </c>
      <c r="G7" s="119">
        <f>进货录入!$F8</f>
        <v>0</v>
      </c>
      <c r="H7" s="121">
        <f>进货录入!$G8</f>
        <v>0</v>
      </c>
      <c r="I7" s="121">
        <f>进货录入!$H8</f>
        <v>0</v>
      </c>
      <c r="J7" s="134">
        <f>进货录入!$I8</f>
        <v>0</v>
      </c>
      <c r="K7" s="133"/>
    </row>
    <row r="8" s="111" customFormat="1" ht="18" customHeight="1" spans="1:11">
      <c r="A8" s="119">
        <f t="shared" si="0"/>
        <v>3</v>
      </c>
      <c r="B8" s="120">
        <f>进货录入!$B9</f>
        <v>0</v>
      </c>
      <c r="C8" s="119"/>
      <c r="D8" s="119"/>
      <c r="E8" s="119">
        <f>进货录入!$D9</f>
        <v>0</v>
      </c>
      <c r="F8" s="119">
        <f>进货录入!$E9</f>
        <v>0</v>
      </c>
      <c r="G8" s="119">
        <f>进货录入!$F9</f>
        <v>0</v>
      </c>
      <c r="H8" s="121">
        <f>进货录入!$G9</f>
        <v>0</v>
      </c>
      <c r="I8" s="121">
        <f>进货录入!$H9</f>
        <v>0</v>
      </c>
      <c r="J8" s="134">
        <f>进货录入!$I9</f>
        <v>0</v>
      </c>
      <c r="K8" s="133"/>
    </row>
    <row r="9" s="111" customFormat="1" ht="18" customHeight="1" spans="1:11">
      <c r="A9" s="119">
        <f t="shared" si="0"/>
        <v>4</v>
      </c>
      <c r="B9" s="120">
        <f>进货录入!$B10</f>
        <v>0</v>
      </c>
      <c r="C9" s="119"/>
      <c r="D9" s="119"/>
      <c r="E9" s="119">
        <f>进货录入!$D10</f>
        <v>0</v>
      </c>
      <c r="F9" s="119">
        <f>进货录入!$E10</f>
        <v>0</v>
      </c>
      <c r="G9" s="119">
        <f>进货录入!$F10</f>
        <v>0</v>
      </c>
      <c r="H9" s="121">
        <f>进货录入!$G10</f>
        <v>0</v>
      </c>
      <c r="I9" s="121">
        <f>进货录入!$H10</f>
        <v>0</v>
      </c>
      <c r="J9" s="134">
        <f>进货录入!$I10</f>
        <v>0</v>
      </c>
      <c r="K9" s="133"/>
    </row>
    <row r="10" s="111" customFormat="1" ht="18" customHeight="1" spans="1:11">
      <c r="A10" s="119">
        <f t="shared" si="0"/>
        <v>5</v>
      </c>
      <c r="B10" s="120">
        <f>进货录入!$B11</f>
        <v>0</v>
      </c>
      <c r="C10" s="119"/>
      <c r="D10" s="119"/>
      <c r="E10" s="119">
        <f>进货录入!$D11</f>
        <v>0</v>
      </c>
      <c r="F10" s="119">
        <f>进货录入!$E11</f>
        <v>0</v>
      </c>
      <c r="G10" s="119">
        <f>进货录入!$F11</f>
        <v>0</v>
      </c>
      <c r="H10" s="121">
        <f>进货录入!$G11</f>
        <v>0</v>
      </c>
      <c r="I10" s="121">
        <f>进货录入!$H11</f>
        <v>0</v>
      </c>
      <c r="J10" s="134">
        <f>进货录入!$I11</f>
        <v>0</v>
      </c>
      <c r="K10" s="133"/>
    </row>
    <row r="11" s="111" customFormat="1" ht="18" customHeight="1" spans="1:11">
      <c r="A11" s="119">
        <f t="shared" si="0"/>
        <v>6</v>
      </c>
      <c r="B11" s="120">
        <f>进货录入!$B12</f>
        <v>0</v>
      </c>
      <c r="C11" s="119"/>
      <c r="D11" s="119"/>
      <c r="E11" s="119">
        <f>进货录入!$D12</f>
        <v>0</v>
      </c>
      <c r="F11" s="119">
        <f>进货录入!$E12</f>
        <v>0</v>
      </c>
      <c r="G11" s="119">
        <f>进货录入!$F12</f>
        <v>0</v>
      </c>
      <c r="H11" s="121">
        <f>进货录入!$G12</f>
        <v>0</v>
      </c>
      <c r="I11" s="121">
        <f>进货录入!$H12</f>
        <v>0</v>
      </c>
      <c r="J11" s="134">
        <f>进货录入!$I12</f>
        <v>0</v>
      </c>
      <c r="K11" s="133"/>
    </row>
    <row r="12" s="111" customFormat="1" ht="18" hidden="1" customHeight="1" spans="1:11">
      <c r="A12" s="119">
        <f t="shared" si="0"/>
        <v>7</v>
      </c>
      <c r="B12" s="120">
        <f>进货录入!$B13</f>
        <v>0</v>
      </c>
      <c r="C12" s="119"/>
      <c r="D12" s="119"/>
      <c r="E12" s="119">
        <f>进货录入!$D13</f>
        <v>0</v>
      </c>
      <c r="F12" s="119">
        <f>进货录入!$E13</f>
        <v>0</v>
      </c>
      <c r="G12" s="119">
        <f>进货录入!$F13</f>
        <v>0</v>
      </c>
      <c r="H12" s="121">
        <f>进货录入!$G13</f>
        <v>0</v>
      </c>
      <c r="I12" s="121">
        <f>进货录入!$H13</f>
        <v>0</v>
      </c>
      <c r="J12" s="134">
        <f>进货录入!$I13</f>
        <v>0</v>
      </c>
      <c r="K12" s="133"/>
    </row>
    <row r="13" s="111" customFormat="1" ht="18" hidden="1" customHeight="1" spans="1:11">
      <c r="A13" s="119">
        <f t="shared" si="0"/>
        <v>8</v>
      </c>
      <c r="B13" s="120">
        <f>进货录入!$B14</f>
        <v>0</v>
      </c>
      <c r="C13" s="119"/>
      <c r="D13" s="119"/>
      <c r="E13" s="119">
        <f>进货录入!$D14</f>
        <v>0</v>
      </c>
      <c r="F13" s="119">
        <f>进货录入!$E14</f>
        <v>0</v>
      </c>
      <c r="G13" s="119">
        <f>进货录入!$F14</f>
        <v>0</v>
      </c>
      <c r="H13" s="121">
        <f>进货录入!$G14</f>
        <v>0</v>
      </c>
      <c r="I13" s="121">
        <f>进货录入!$H14</f>
        <v>0</v>
      </c>
      <c r="J13" s="134">
        <f>进货录入!$I14</f>
        <v>0</v>
      </c>
      <c r="K13" s="133"/>
    </row>
    <row r="14" s="111" customFormat="1" ht="18" hidden="1" customHeight="1" spans="1:11">
      <c r="A14" s="119">
        <f t="shared" si="0"/>
        <v>9</v>
      </c>
      <c r="B14" s="120">
        <f>进货录入!$B15</f>
        <v>0</v>
      </c>
      <c r="C14" s="119"/>
      <c r="D14" s="119"/>
      <c r="E14" s="119">
        <f>进货录入!$D15</f>
        <v>0</v>
      </c>
      <c r="F14" s="119">
        <f>进货录入!$E15</f>
        <v>0</v>
      </c>
      <c r="G14" s="119">
        <f>进货录入!$F15</f>
        <v>0</v>
      </c>
      <c r="H14" s="121">
        <f>进货录入!$G15</f>
        <v>0</v>
      </c>
      <c r="I14" s="121">
        <f>进货录入!$H15</f>
        <v>0</v>
      </c>
      <c r="J14" s="134">
        <f>进货录入!$I15</f>
        <v>0</v>
      </c>
      <c r="K14" s="133"/>
    </row>
    <row r="15" s="111" customFormat="1" ht="18" hidden="1" customHeight="1" spans="1:11">
      <c r="A15" s="119">
        <f t="shared" si="0"/>
        <v>10</v>
      </c>
      <c r="B15" s="120">
        <f>进货录入!$B16</f>
        <v>0</v>
      </c>
      <c r="C15" s="119"/>
      <c r="D15" s="119"/>
      <c r="E15" s="119">
        <f>进货录入!$D16</f>
        <v>0</v>
      </c>
      <c r="F15" s="119">
        <f>进货录入!$E16</f>
        <v>0</v>
      </c>
      <c r="G15" s="119">
        <f>进货录入!$F16</f>
        <v>0</v>
      </c>
      <c r="H15" s="121">
        <f>进货录入!$G16</f>
        <v>0</v>
      </c>
      <c r="I15" s="121">
        <f>进货录入!$H16</f>
        <v>0</v>
      </c>
      <c r="J15" s="134">
        <f>进货录入!$I16</f>
        <v>0</v>
      </c>
      <c r="K15" s="133"/>
    </row>
    <row r="16" s="111" customFormat="1" ht="18" hidden="1" customHeight="1" spans="1:11">
      <c r="A16" s="119">
        <f t="shared" si="0"/>
        <v>11</v>
      </c>
      <c r="B16" s="120">
        <f>进货录入!$B17</f>
        <v>0</v>
      </c>
      <c r="C16" s="119"/>
      <c r="D16" s="119"/>
      <c r="E16" s="119">
        <f>进货录入!$D17</f>
        <v>0</v>
      </c>
      <c r="F16" s="119">
        <f>进货录入!$E17</f>
        <v>0</v>
      </c>
      <c r="G16" s="119">
        <f>进货录入!$F17</f>
        <v>0</v>
      </c>
      <c r="H16" s="121">
        <f>进货录入!$G17</f>
        <v>0</v>
      </c>
      <c r="I16" s="121">
        <f>进货录入!$H17</f>
        <v>0</v>
      </c>
      <c r="J16" s="134">
        <f>进货录入!$I17</f>
        <v>0</v>
      </c>
      <c r="K16" s="133"/>
    </row>
    <row r="17" s="111" customFormat="1" ht="18" hidden="1" customHeight="1" spans="1:11">
      <c r="A17" s="119">
        <f t="shared" si="0"/>
        <v>12</v>
      </c>
      <c r="B17" s="120">
        <f>进货录入!$B18</f>
        <v>0</v>
      </c>
      <c r="C17" s="119"/>
      <c r="D17" s="119"/>
      <c r="E17" s="119">
        <f>进货录入!$D18</f>
        <v>0</v>
      </c>
      <c r="F17" s="119">
        <f>进货录入!$E18</f>
        <v>0</v>
      </c>
      <c r="G17" s="119">
        <f>进货录入!$F18</f>
        <v>0</v>
      </c>
      <c r="H17" s="121">
        <f>进货录入!$G18</f>
        <v>0</v>
      </c>
      <c r="I17" s="121">
        <f>进货录入!$H18</f>
        <v>0</v>
      </c>
      <c r="J17" s="134">
        <f>进货录入!$I18</f>
        <v>0</v>
      </c>
      <c r="K17" s="133"/>
    </row>
    <row r="18" s="111" customFormat="1" ht="18" hidden="1" customHeight="1" spans="1:11">
      <c r="A18" s="119">
        <f t="shared" si="0"/>
        <v>13</v>
      </c>
      <c r="B18" s="120">
        <f>进货录入!$B19</f>
        <v>0</v>
      </c>
      <c r="C18" s="119"/>
      <c r="D18" s="119"/>
      <c r="E18" s="119">
        <f>进货录入!$D19</f>
        <v>0</v>
      </c>
      <c r="F18" s="119">
        <f>进货录入!$E19</f>
        <v>0</v>
      </c>
      <c r="G18" s="119">
        <f>进货录入!$F19</f>
        <v>0</v>
      </c>
      <c r="H18" s="121">
        <f>进货录入!$G19</f>
        <v>0</v>
      </c>
      <c r="I18" s="121">
        <f>进货录入!$H19</f>
        <v>0</v>
      </c>
      <c r="J18" s="134">
        <f>进货录入!$I19</f>
        <v>0</v>
      </c>
      <c r="K18" s="133"/>
    </row>
    <row r="19" s="111" customFormat="1" ht="18" hidden="1" customHeight="1" spans="1:11">
      <c r="A19" s="119">
        <f t="shared" si="0"/>
        <v>14</v>
      </c>
      <c r="B19" s="120">
        <f>进货录入!$B20</f>
        <v>0</v>
      </c>
      <c r="C19" s="119"/>
      <c r="D19" s="119"/>
      <c r="E19" s="119">
        <f>进货录入!$D20</f>
        <v>0</v>
      </c>
      <c r="F19" s="119">
        <f>进货录入!$E20</f>
        <v>0</v>
      </c>
      <c r="G19" s="119">
        <f>进货录入!$F20</f>
        <v>0</v>
      </c>
      <c r="H19" s="121">
        <f>进货录入!$G20</f>
        <v>0</v>
      </c>
      <c r="I19" s="121">
        <f>进货录入!$H20</f>
        <v>0</v>
      </c>
      <c r="J19" s="134">
        <f>进货录入!$I20</f>
        <v>0</v>
      </c>
      <c r="K19" s="133"/>
    </row>
    <row r="20" s="111" customFormat="1" ht="18" hidden="1" customHeight="1" spans="1:11">
      <c r="A20" s="119">
        <f t="shared" si="0"/>
        <v>15</v>
      </c>
      <c r="B20" s="120">
        <f>进货录入!$B21</f>
        <v>0</v>
      </c>
      <c r="C20" s="119"/>
      <c r="D20" s="119"/>
      <c r="E20" s="119">
        <f>进货录入!$D21</f>
        <v>0</v>
      </c>
      <c r="F20" s="119">
        <f>进货录入!$E21</f>
        <v>0</v>
      </c>
      <c r="G20" s="119">
        <f>进货录入!$F21</f>
        <v>0</v>
      </c>
      <c r="H20" s="121">
        <f>进货录入!$G21</f>
        <v>0</v>
      </c>
      <c r="I20" s="121">
        <f>进货录入!$H21</f>
        <v>0</v>
      </c>
      <c r="J20" s="134">
        <f>进货录入!$I21</f>
        <v>0</v>
      </c>
      <c r="K20" s="133"/>
    </row>
    <row r="21" s="111" customFormat="1" ht="18" hidden="1" customHeight="1" spans="1:11">
      <c r="A21" s="119">
        <f t="shared" si="0"/>
        <v>16</v>
      </c>
      <c r="B21" s="120">
        <f>进货录入!$B22</f>
        <v>0</v>
      </c>
      <c r="C21" s="119"/>
      <c r="D21" s="119"/>
      <c r="E21" s="119">
        <f>进货录入!$D22</f>
        <v>0</v>
      </c>
      <c r="F21" s="119">
        <f>进货录入!$E22</f>
        <v>0</v>
      </c>
      <c r="G21" s="119">
        <f>进货录入!$F22</f>
        <v>0</v>
      </c>
      <c r="H21" s="121">
        <f>进货录入!$G22</f>
        <v>0</v>
      </c>
      <c r="I21" s="121">
        <f>进货录入!$H22</f>
        <v>0</v>
      </c>
      <c r="J21" s="134">
        <f>进货录入!$I22</f>
        <v>0</v>
      </c>
      <c r="K21" s="133"/>
    </row>
    <row r="22" s="111" customFormat="1" ht="18" hidden="1" customHeight="1" spans="1:11">
      <c r="A22" s="119">
        <f t="shared" si="0"/>
        <v>17</v>
      </c>
      <c r="B22" s="120">
        <f>进货录入!$B23</f>
        <v>0</v>
      </c>
      <c r="C22" s="119"/>
      <c r="D22" s="119"/>
      <c r="E22" s="119">
        <f>进货录入!$D23</f>
        <v>0</v>
      </c>
      <c r="F22" s="119">
        <f>进货录入!$E23</f>
        <v>0</v>
      </c>
      <c r="G22" s="119">
        <f>进货录入!$F23</f>
        <v>0</v>
      </c>
      <c r="H22" s="121">
        <f>进货录入!$G23</f>
        <v>0</v>
      </c>
      <c r="I22" s="121">
        <f>进货录入!$H23</f>
        <v>0</v>
      </c>
      <c r="J22" s="134">
        <f>进货录入!$I23</f>
        <v>0</v>
      </c>
      <c r="K22" s="133"/>
    </row>
    <row r="23" s="111" customFormat="1" ht="18" hidden="1" customHeight="1" spans="1:11">
      <c r="A23" s="119">
        <f t="shared" si="0"/>
        <v>18</v>
      </c>
      <c r="B23" s="120">
        <f>进货录入!$B24</f>
        <v>0</v>
      </c>
      <c r="C23" s="119"/>
      <c r="D23" s="119"/>
      <c r="E23" s="119">
        <f>进货录入!$D24</f>
        <v>0</v>
      </c>
      <c r="F23" s="119">
        <f>进货录入!$E24</f>
        <v>0</v>
      </c>
      <c r="G23" s="119">
        <f>进货录入!$F24</f>
        <v>0</v>
      </c>
      <c r="H23" s="121">
        <f>进货录入!$G24</f>
        <v>0</v>
      </c>
      <c r="I23" s="121">
        <f>进货录入!$H24</f>
        <v>0</v>
      </c>
      <c r="J23" s="134">
        <f>进货录入!$I24</f>
        <v>0</v>
      </c>
      <c r="K23" s="133"/>
    </row>
    <row r="24" s="111" customFormat="1" ht="18" hidden="1" customHeight="1" spans="1:11">
      <c r="A24" s="119">
        <f t="shared" si="0"/>
        <v>19</v>
      </c>
      <c r="B24" s="120">
        <f>进货录入!$B25</f>
        <v>0</v>
      </c>
      <c r="C24" s="119"/>
      <c r="D24" s="119"/>
      <c r="E24" s="119">
        <f>进货录入!$D25</f>
        <v>0</v>
      </c>
      <c r="F24" s="119">
        <f>进货录入!$E25</f>
        <v>0</v>
      </c>
      <c r="G24" s="119">
        <f>进货录入!$F25</f>
        <v>0</v>
      </c>
      <c r="H24" s="121">
        <f>进货录入!$G25</f>
        <v>0</v>
      </c>
      <c r="I24" s="121">
        <f>进货录入!$H25</f>
        <v>0</v>
      </c>
      <c r="J24" s="134">
        <f>进货录入!$I25</f>
        <v>0</v>
      </c>
      <c r="K24" s="133"/>
    </row>
    <row r="25" s="111" customFormat="1" ht="18" hidden="1" customHeight="1" spans="1:11">
      <c r="A25" s="119">
        <f t="shared" si="0"/>
        <v>20</v>
      </c>
      <c r="B25" s="120">
        <f>进货录入!$B26</f>
        <v>0</v>
      </c>
      <c r="C25" s="119"/>
      <c r="D25" s="119"/>
      <c r="E25" s="119">
        <f>进货录入!$D26</f>
        <v>0</v>
      </c>
      <c r="F25" s="119">
        <f>进货录入!$E26</f>
        <v>0</v>
      </c>
      <c r="G25" s="119">
        <f>进货录入!$F26</f>
        <v>0</v>
      </c>
      <c r="H25" s="121">
        <f>进货录入!$G26</f>
        <v>0</v>
      </c>
      <c r="I25" s="121">
        <f>进货录入!$H26</f>
        <v>0</v>
      </c>
      <c r="J25" s="134">
        <f>进货录入!$I26</f>
        <v>0</v>
      </c>
      <c r="K25" s="133"/>
    </row>
    <row r="26" s="111" customFormat="1" ht="18" hidden="1" customHeight="1" spans="1:11">
      <c r="A26" s="119">
        <f t="shared" si="0"/>
        <v>21</v>
      </c>
      <c r="B26" s="120">
        <f>进货录入!$B27</f>
        <v>0</v>
      </c>
      <c r="C26" s="119"/>
      <c r="D26" s="119"/>
      <c r="E26" s="119">
        <f>进货录入!$D27</f>
        <v>0</v>
      </c>
      <c r="F26" s="119">
        <f>进货录入!$E27</f>
        <v>0</v>
      </c>
      <c r="G26" s="119">
        <f>进货录入!$F27</f>
        <v>0</v>
      </c>
      <c r="H26" s="121">
        <f>进货录入!$G27</f>
        <v>0</v>
      </c>
      <c r="I26" s="121">
        <f>进货录入!$H27</f>
        <v>0</v>
      </c>
      <c r="J26" s="134">
        <f>进货录入!$I27</f>
        <v>0</v>
      </c>
      <c r="K26" s="133"/>
    </row>
    <row r="27" s="111" customFormat="1" ht="18" hidden="1" customHeight="1" spans="1:11">
      <c r="A27" s="119">
        <f t="shared" si="0"/>
        <v>22</v>
      </c>
      <c r="B27" s="120">
        <f>进货录入!$B28</f>
        <v>0</v>
      </c>
      <c r="C27" s="119"/>
      <c r="D27" s="119"/>
      <c r="E27" s="119">
        <f>进货录入!$D28</f>
        <v>0</v>
      </c>
      <c r="F27" s="119">
        <f>进货录入!$E28</f>
        <v>0</v>
      </c>
      <c r="G27" s="119">
        <f>进货录入!$F28</f>
        <v>0</v>
      </c>
      <c r="H27" s="121">
        <f>进货录入!$G28</f>
        <v>0</v>
      </c>
      <c r="I27" s="121">
        <f>进货录入!$H28</f>
        <v>0</v>
      </c>
      <c r="J27" s="134">
        <f>进货录入!$I28</f>
        <v>0</v>
      </c>
      <c r="K27" s="133"/>
    </row>
    <row r="28" s="111" customFormat="1" ht="18" hidden="1" customHeight="1" spans="1:11">
      <c r="A28" s="119">
        <f t="shared" si="0"/>
        <v>23</v>
      </c>
      <c r="B28" s="120">
        <f>进货录入!$B29</f>
        <v>0</v>
      </c>
      <c r="C28" s="119"/>
      <c r="D28" s="119"/>
      <c r="E28" s="119">
        <f>进货录入!$D29</f>
        <v>0</v>
      </c>
      <c r="F28" s="119">
        <f>进货录入!$E29</f>
        <v>0</v>
      </c>
      <c r="G28" s="119">
        <f>进货录入!$F29</f>
        <v>0</v>
      </c>
      <c r="H28" s="121">
        <f>进货录入!$G29</f>
        <v>0</v>
      </c>
      <c r="I28" s="121">
        <f>进货录入!$H29</f>
        <v>0</v>
      </c>
      <c r="J28" s="134">
        <f>进货录入!$I29</f>
        <v>0</v>
      </c>
      <c r="K28" s="133"/>
    </row>
    <row r="29" s="111" customFormat="1" ht="18" hidden="1" customHeight="1" spans="1:11">
      <c r="A29" s="119">
        <f t="shared" si="0"/>
        <v>24</v>
      </c>
      <c r="B29" s="120">
        <f>进货录入!$B30</f>
        <v>0</v>
      </c>
      <c r="C29" s="119"/>
      <c r="D29" s="119"/>
      <c r="E29" s="119">
        <f>进货录入!$D30</f>
        <v>0</v>
      </c>
      <c r="F29" s="119">
        <f>进货录入!$E30</f>
        <v>0</v>
      </c>
      <c r="G29" s="119">
        <f>进货录入!$F30</f>
        <v>0</v>
      </c>
      <c r="H29" s="121">
        <f>进货录入!$G30</f>
        <v>0</v>
      </c>
      <c r="I29" s="121">
        <f>进货录入!$H30</f>
        <v>0</v>
      </c>
      <c r="J29" s="134">
        <f>进货录入!$I30</f>
        <v>0</v>
      </c>
      <c r="K29" s="133"/>
    </row>
    <row r="30" s="111" customFormat="1" ht="18" hidden="1" customHeight="1" spans="1:11">
      <c r="A30" s="119">
        <f t="shared" si="0"/>
        <v>25</v>
      </c>
      <c r="B30" s="120">
        <f>进货录入!$B31</f>
        <v>0</v>
      </c>
      <c r="C30" s="119"/>
      <c r="D30" s="119"/>
      <c r="E30" s="119">
        <f>进货录入!$D31</f>
        <v>0</v>
      </c>
      <c r="F30" s="119">
        <f>进货录入!$E31</f>
        <v>0</v>
      </c>
      <c r="G30" s="119">
        <f>进货录入!$F31</f>
        <v>0</v>
      </c>
      <c r="H30" s="121">
        <f>进货录入!$G31</f>
        <v>0</v>
      </c>
      <c r="I30" s="121">
        <f>进货录入!$H31</f>
        <v>0</v>
      </c>
      <c r="J30" s="134">
        <f>进货录入!$I31</f>
        <v>0</v>
      </c>
      <c r="K30" s="133"/>
    </row>
    <row r="31" s="111" customFormat="1" ht="18" hidden="1" customHeight="1" spans="1:11">
      <c r="A31" s="119">
        <f t="shared" si="0"/>
        <v>26</v>
      </c>
      <c r="B31" s="120">
        <f>进货录入!$B32</f>
        <v>0</v>
      </c>
      <c r="C31" s="119"/>
      <c r="D31" s="119"/>
      <c r="E31" s="119">
        <f>进货录入!$D32</f>
        <v>0</v>
      </c>
      <c r="F31" s="119">
        <f>进货录入!$E32</f>
        <v>0</v>
      </c>
      <c r="G31" s="119">
        <f>进货录入!$F32</f>
        <v>0</v>
      </c>
      <c r="H31" s="121">
        <f>进货录入!$G32</f>
        <v>0</v>
      </c>
      <c r="I31" s="121">
        <f>进货录入!$H32</f>
        <v>0</v>
      </c>
      <c r="J31" s="134">
        <f>进货录入!$I32</f>
        <v>0</v>
      </c>
      <c r="K31" s="133"/>
    </row>
    <row r="32" s="111" customFormat="1" ht="18" hidden="1" customHeight="1" spans="1:11">
      <c r="A32" s="119">
        <f t="shared" si="0"/>
        <v>27</v>
      </c>
      <c r="B32" s="120">
        <f>进货录入!$B33</f>
        <v>0</v>
      </c>
      <c r="C32" s="119"/>
      <c r="D32" s="119"/>
      <c r="E32" s="119">
        <f>进货录入!$D33</f>
        <v>0</v>
      </c>
      <c r="F32" s="119">
        <f>进货录入!$E33</f>
        <v>0</v>
      </c>
      <c r="G32" s="119">
        <f>进货录入!$F33</f>
        <v>0</v>
      </c>
      <c r="H32" s="121">
        <f>进货录入!$G33</f>
        <v>0</v>
      </c>
      <c r="I32" s="121">
        <f>进货录入!$H33</f>
        <v>0</v>
      </c>
      <c r="J32" s="134">
        <f>进货录入!$I33</f>
        <v>0</v>
      </c>
      <c r="K32" s="133"/>
    </row>
    <row r="33" s="111" customFormat="1" ht="18" hidden="1" customHeight="1" spans="1:11">
      <c r="A33" s="119">
        <f t="shared" si="0"/>
        <v>28</v>
      </c>
      <c r="B33" s="120">
        <f>进货录入!$B34</f>
        <v>0</v>
      </c>
      <c r="C33" s="119"/>
      <c r="D33" s="119"/>
      <c r="E33" s="119">
        <f>进货录入!$D34</f>
        <v>0</v>
      </c>
      <c r="F33" s="119">
        <f>进货录入!$E34</f>
        <v>0</v>
      </c>
      <c r="G33" s="119">
        <f>进货录入!$F34</f>
        <v>0</v>
      </c>
      <c r="H33" s="121">
        <f>进货录入!$G34</f>
        <v>0</v>
      </c>
      <c r="I33" s="121">
        <f>进货录入!$H34</f>
        <v>0</v>
      </c>
      <c r="J33" s="134">
        <f>进货录入!$I34</f>
        <v>0</v>
      </c>
      <c r="K33" s="133"/>
    </row>
    <row r="34" s="111" customFormat="1" ht="18" hidden="1" customHeight="1" spans="1:11">
      <c r="A34" s="119">
        <f t="shared" si="0"/>
        <v>29</v>
      </c>
      <c r="B34" s="120">
        <f>进货录入!$B35</f>
        <v>0</v>
      </c>
      <c r="C34" s="119"/>
      <c r="D34" s="119"/>
      <c r="E34" s="119">
        <f>进货录入!$D35</f>
        <v>0</v>
      </c>
      <c r="F34" s="119">
        <f>进货录入!$E35</f>
        <v>0</v>
      </c>
      <c r="G34" s="119">
        <f>进货录入!$F35</f>
        <v>0</v>
      </c>
      <c r="H34" s="121">
        <f>进货录入!$G35</f>
        <v>0</v>
      </c>
      <c r="I34" s="121">
        <f>进货录入!$H35</f>
        <v>0</v>
      </c>
      <c r="J34" s="134">
        <f>进货录入!$I35</f>
        <v>0</v>
      </c>
      <c r="K34" s="133"/>
    </row>
    <row r="35" s="111" customFormat="1" ht="18" hidden="1" customHeight="1" spans="1:11">
      <c r="A35" s="119">
        <f t="shared" si="0"/>
        <v>30</v>
      </c>
      <c r="B35" s="120">
        <f>进货录入!$B36</f>
        <v>0</v>
      </c>
      <c r="C35" s="119"/>
      <c r="D35" s="119"/>
      <c r="E35" s="119">
        <f>进货录入!$D36</f>
        <v>0</v>
      </c>
      <c r="F35" s="119">
        <f>进货录入!$E36</f>
        <v>0</v>
      </c>
      <c r="G35" s="119">
        <f>进货录入!$F36</f>
        <v>0</v>
      </c>
      <c r="H35" s="121">
        <f>进货录入!$G36</f>
        <v>0</v>
      </c>
      <c r="I35" s="121">
        <f>进货录入!$H36</f>
        <v>0</v>
      </c>
      <c r="J35" s="134">
        <f>进货录入!$I36</f>
        <v>0</v>
      </c>
      <c r="K35" s="133"/>
    </row>
    <row r="36" s="111" customFormat="1" ht="18" hidden="1" customHeight="1" spans="1:11">
      <c r="A36" s="119">
        <f t="shared" si="0"/>
        <v>31</v>
      </c>
      <c r="B36" s="120">
        <f>进货录入!$B37</f>
        <v>0</v>
      </c>
      <c r="C36" s="119"/>
      <c r="D36" s="119"/>
      <c r="E36" s="119">
        <f>进货录入!$D37</f>
        <v>0</v>
      </c>
      <c r="F36" s="119">
        <f>进货录入!$E37</f>
        <v>0</v>
      </c>
      <c r="G36" s="119">
        <f>进货录入!$F37</f>
        <v>0</v>
      </c>
      <c r="H36" s="121">
        <f>进货录入!$G37</f>
        <v>0</v>
      </c>
      <c r="I36" s="121">
        <f>进货录入!$H37</f>
        <v>0</v>
      </c>
      <c r="J36" s="134">
        <f>进货录入!$I37</f>
        <v>0</v>
      </c>
      <c r="K36" s="133"/>
    </row>
    <row r="37" s="111" customFormat="1" ht="18" hidden="1" customHeight="1" spans="1:11">
      <c r="A37" s="119">
        <f t="shared" si="0"/>
        <v>32</v>
      </c>
      <c r="B37" s="120">
        <f>进货录入!$B38</f>
        <v>0</v>
      </c>
      <c r="C37" s="119"/>
      <c r="D37" s="119"/>
      <c r="E37" s="119">
        <f>进货录入!$D38</f>
        <v>0</v>
      </c>
      <c r="F37" s="119">
        <f>进货录入!$E38</f>
        <v>0</v>
      </c>
      <c r="G37" s="119">
        <f>进货录入!$F38</f>
        <v>0</v>
      </c>
      <c r="H37" s="121">
        <f>进货录入!$G38</f>
        <v>0</v>
      </c>
      <c r="I37" s="121">
        <f>进货录入!$H38</f>
        <v>0</v>
      </c>
      <c r="J37" s="134">
        <f>进货录入!$I38</f>
        <v>0</v>
      </c>
      <c r="K37" s="133"/>
    </row>
    <row r="38" s="111" customFormat="1" ht="18" hidden="1" customHeight="1" spans="1:11">
      <c r="A38" s="119">
        <f t="shared" ref="A38:A55" si="1">IF(B38&lt;&gt;"",ROW()-5,"")</f>
        <v>33</v>
      </c>
      <c r="B38" s="120">
        <f>进货录入!$B39</f>
        <v>0</v>
      </c>
      <c r="C38" s="119"/>
      <c r="D38" s="119"/>
      <c r="E38" s="119">
        <f>进货录入!$D39</f>
        <v>0</v>
      </c>
      <c r="F38" s="119">
        <f>进货录入!$E39</f>
        <v>0</v>
      </c>
      <c r="G38" s="119">
        <f>进货录入!$F39</f>
        <v>0</v>
      </c>
      <c r="H38" s="121">
        <f>进货录入!$G39</f>
        <v>0</v>
      </c>
      <c r="I38" s="121">
        <f>进货录入!$H39</f>
        <v>0</v>
      </c>
      <c r="J38" s="134">
        <f>进货录入!$I39</f>
        <v>0</v>
      </c>
      <c r="K38" s="133"/>
    </row>
    <row r="39" s="111" customFormat="1" ht="18" hidden="1" customHeight="1" spans="1:11">
      <c r="A39" s="119">
        <f t="shared" si="1"/>
        <v>34</v>
      </c>
      <c r="B39" s="120">
        <f>进货录入!$B40</f>
        <v>0</v>
      </c>
      <c r="C39" s="119"/>
      <c r="D39" s="119"/>
      <c r="E39" s="119">
        <f>进货录入!$D40</f>
        <v>0</v>
      </c>
      <c r="F39" s="119">
        <f>进货录入!$E40</f>
        <v>0</v>
      </c>
      <c r="G39" s="119">
        <f>进货录入!$F40</f>
        <v>0</v>
      </c>
      <c r="H39" s="121">
        <f>进货录入!$G40</f>
        <v>0</v>
      </c>
      <c r="I39" s="121">
        <f>进货录入!$H40</f>
        <v>0</v>
      </c>
      <c r="J39" s="134">
        <f>进货录入!$I40</f>
        <v>0</v>
      </c>
      <c r="K39" s="133"/>
    </row>
    <row r="40" s="111" customFormat="1" ht="18" hidden="1" customHeight="1" spans="1:11">
      <c r="A40" s="119">
        <f t="shared" si="1"/>
        <v>35</v>
      </c>
      <c r="B40" s="120">
        <f>进货录入!$B41</f>
        <v>0</v>
      </c>
      <c r="C40" s="119"/>
      <c r="D40" s="119"/>
      <c r="E40" s="119">
        <f>进货录入!$D41</f>
        <v>0</v>
      </c>
      <c r="F40" s="119">
        <f>进货录入!$E41</f>
        <v>0</v>
      </c>
      <c r="G40" s="119">
        <f>进货录入!$F41</f>
        <v>0</v>
      </c>
      <c r="H40" s="121">
        <f>进货录入!$G41</f>
        <v>0</v>
      </c>
      <c r="I40" s="121">
        <f>进货录入!$H41</f>
        <v>0</v>
      </c>
      <c r="J40" s="134">
        <f>进货录入!$I41</f>
        <v>0</v>
      </c>
      <c r="K40" s="133"/>
    </row>
    <row r="41" s="111" customFormat="1" ht="18" hidden="1" customHeight="1" spans="1:11">
      <c r="A41" s="119">
        <f t="shared" si="1"/>
        <v>36</v>
      </c>
      <c r="B41" s="120">
        <f>进货录入!$B42</f>
        <v>0</v>
      </c>
      <c r="C41" s="119"/>
      <c r="D41" s="119"/>
      <c r="E41" s="119">
        <f>进货录入!$D42</f>
        <v>0</v>
      </c>
      <c r="F41" s="119">
        <f>进货录入!$E42</f>
        <v>0</v>
      </c>
      <c r="G41" s="119">
        <f>进货录入!$F42</f>
        <v>0</v>
      </c>
      <c r="H41" s="121">
        <f>进货录入!$G42</f>
        <v>0</v>
      </c>
      <c r="I41" s="121">
        <f>进货录入!$H42</f>
        <v>0</v>
      </c>
      <c r="J41" s="134">
        <f>进货录入!$I42</f>
        <v>0</v>
      </c>
      <c r="K41" s="133"/>
    </row>
    <row r="42" s="111" customFormat="1" ht="18" hidden="1" customHeight="1" spans="1:11">
      <c r="A42" s="119">
        <f t="shared" si="1"/>
        <v>37</v>
      </c>
      <c r="B42" s="120">
        <f>进货录入!$B43</f>
        <v>0</v>
      </c>
      <c r="C42" s="119"/>
      <c r="D42" s="119"/>
      <c r="E42" s="119">
        <f>进货录入!$D43</f>
        <v>0</v>
      </c>
      <c r="F42" s="119">
        <f>进货录入!$E43</f>
        <v>0</v>
      </c>
      <c r="G42" s="119">
        <f>进货录入!$F43</f>
        <v>0</v>
      </c>
      <c r="H42" s="121">
        <f>进货录入!$G43</f>
        <v>0</v>
      </c>
      <c r="I42" s="121">
        <f>进货录入!$H43</f>
        <v>0</v>
      </c>
      <c r="J42" s="134">
        <f>进货录入!$I43</f>
        <v>0</v>
      </c>
      <c r="K42" s="133"/>
    </row>
    <row r="43" s="111" customFormat="1" ht="18" hidden="1" customHeight="1" spans="1:11">
      <c r="A43" s="119">
        <f t="shared" si="1"/>
        <v>38</v>
      </c>
      <c r="B43" s="120">
        <f>进货录入!$B44</f>
        <v>0</v>
      </c>
      <c r="C43" s="119"/>
      <c r="D43" s="119"/>
      <c r="E43" s="119">
        <f>进货录入!$D44</f>
        <v>0</v>
      </c>
      <c r="F43" s="119">
        <f>进货录入!$E44</f>
        <v>0</v>
      </c>
      <c r="G43" s="119">
        <f>进货录入!$F44</f>
        <v>0</v>
      </c>
      <c r="H43" s="121">
        <f>进货录入!$G44</f>
        <v>0</v>
      </c>
      <c r="I43" s="121">
        <f>进货录入!$H44</f>
        <v>0</v>
      </c>
      <c r="J43" s="134">
        <f>进货录入!$I44</f>
        <v>0</v>
      </c>
      <c r="K43" s="133"/>
    </row>
    <row r="44" s="111" customFormat="1" ht="18" hidden="1" customHeight="1" spans="1:11">
      <c r="A44" s="119">
        <f t="shared" si="1"/>
        <v>39</v>
      </c>
      <c r="B44" s="120">
        <f>进货录入!$B45</f>
        <v>0</v>
      </c>
      <c r="C44" s="119"/>
      <c r="D44" s="119"/>
      <c r="E44" s="119">
        <f>进货录入!$D45</f>
        <v>0</v>
      </c>
      <c r="F44" s="119">
        <f>进货录入!$E45</f>
        <v>0</v>
      </c>
      <c r="G44" s="119">
        <f>进货录入!$F45</f>
        <v>0</v>
      </c>
      <c r="H44" s="121">
        <f>进货录入!$G45</f>
        <v>0</v>
      </c>
      <c r="I44" s="121">
        <f>进货录入!$H45</f>
        <v>0</v>
      </c>
      <c r="J44" s="134">
        <f>进货录入!$I45</f>
        <v>0</v>
      </c>
      <c r="K44" s="133"/>
    </row>
    <row r="45" s="111" customFormat="1" ht="18" hidden="1" customHeight="1" spans="1:11">
      <c r="A45" s="119">
        <f t="shared" si="1"/>
        <v>40</v>
      </c>
      <c r="B45" s="120">
        <f>进货录入!$B46</f>
        <v>0</v>
      </c>
      <c r="C45" s="119"/>
      <c r="D45" s="119"/>
      <c r="E45" s="119">
        <f>进货录入!$D46</f>
        <v>0</v>
      </c>
      <c r="F45" s="119">
        <f>进货录入!$E46</f>
        <v>0</v>
      </c>
      <c r="G45" s="119">
        <f>进货录入!$F46</f>
        <v>0</v>
      </c>
      <c r="H45" s="121">
        <f>进货录入!$G46</f>
        <v>0</v>
      </c>
      <c r="I45" s="121">
        <f>进货录入!$H46</f>
        <v>0</v>
      </c>
      <c r="J45" s="134">
        <f>进货录入!$I46</f>
        <v>0</v>
      </c>
      <c r="K45" s="133"/>
    </row>
    <row r="46" s="111" customFormat="1" ht="18" hidden="1" customHeight="1" spans="1:11">
      <c r="A46" s="119">
        <f t="shared" si="1"/>
        <v>41</v>
      </c>
      <c r="B46" s="120">
        <f>进货录入!$B47</f>
        <v>0</v>
      </c>
      <c r="C46" s="119"/>
      <c r="D46" s="119"/>
      <c r="E46" s="119">
        <f>进货录入!$D47</f>
        <v>0</v>
      </c>
      <c r="F46" s="119">
        <f>进货录入!$E47</f>
        <v>0</v>
      </c>
      <c r="G46" s="119">
        <f>进货录入!$F47</f>
        <v>0</v>
      </c>
      <c r="H46" s="121">
        <f>进货录入!$G47</f>
        <v>0</v>
      </c>
      <c r="I46" s="121">
        <f>进货录入!$H47</f>
        <v>0</v>
      </c>
      <c r="J46" s="134">
        <f>进货录入!$I47</f>
        <v>0</v>
      </c>
      <c r="K46" s="133"/>
    </row>
    <row r="47" s="111" customFormat="1" ht="18" hidden="1" customHeight="1" spans="1:11">
      <c r="A47" s="119">
        <f t="shared" si="1"/>
        <v>42</v>
      </c>
      <c r="B47" s="120">
        <f>进货录入!$B48</f>
        <v>0</v>
      </c>
      <c r="C47" s="119"/>
      <c r="D47" s="119"/>
      <c r="E47" s="119">
        <f>进货录入!$D48</f>
        <v>0</v>
      </c>
      <c r="F47" s="119">
        <f>进货录入!$E48</f>
        <v>0</v>
      </c>
      <c r="G47" s="119">
        <f>进货录入!$F48</f>
        <v>0</v>
      </c>
      <c r="H47" s="121">
        <f>进货录入!$G48</f>
        <v>0</v>
      </c>
      <c r="I47" s="121">
        <f>进货录入!$H48</f>
        <v>0</v>
      </c>
      <c r="J47" s="134">
        <f>进货录入!$I48</f>
        <v>0</v>
      </c>
      <c r="K47" s="133"/>
    </row>
    <row r="48" s="111" customFormat="1" ht="18" hidden="1" customHeight="1" spans="1:11">
      <c r="A48" s="119">
        <f t="shared" si="1"/>
        <v>43</v>
      </c>
      <c r="B48" s="120">
        <f>进货录入!$B49</f>
        <v>0</v>
      </c>
      <c r="C48" s="119"/>
      <c r="D48" s="119"/>
      <c r="E48" s="119">
        <f>进货录入!$D49</f>
        <v>0</v>
      </c>
      <c r="F48" s="119">
        <f>进货录入!$E49</f>
        <v>0</v>
      </c>
      <c r="G48" s="119">
        <f>进货录入!$F49</f>
        <v>0</v>
      </c>
      <c r="H48" s="121">
        <f>进货录入!$G49</f>
        <v>0</v>
      </c>
      <c r="I48" s="121">
        <f>进货录入!$H49</f>
        <v>0</v>
      </c>
      <c r="J48" s="134">
        <f>进货录入!$I49</f>
        <v>0</v>
      </c>
      <c r="K48" s="133"/>
    </row>
    <row r="49" s="111" customFormat="1" ht="18" hidden="1" customHeight="1" spans="1:11">
      <c r="A49" s="119">
        <f t="shared" si="1"/>
        <v>44</v>
      </c>
      <c r="B49" s="120">
        <f>进货录入!$B50</f>
        <v>0</v>
      </c>
      <c r="C49" s="119"/>
      <c r="D49" s="119"/>
      <c r="E49" s="119">
        <f>进货录入!$D50</f>
        <v>0</v>
      </c>
      <c r="F49" s="119">
        <f>进货录入!$E50</f>
        <v>0</v>
      </c>
      <c r="G49" s="119">
        <f>进货录入!$F50</f>
        <v>0</v>
      </c>
      <c r="H49" s="121">
        <f>进货录入!$G50</f>
        <v>0</v>
      </c>
      <c r="I49" s="121">
        <f>进货录入!$H50</f>
        <v>0</v>
      </c>
      <c r="J49" s="134">
        <f>进货录入!$I50</f>
        <v>0</v>
      </c>
      <c r="K49" s="133"/>
    </row>
    <row r="50" s="111" customFormat="1" ht="18" hidden="1" customHeight="1" spans="1:11">
      <c r="A50" s="119">
        <f t="shared" si="1"/>
        <v>45</v>
      </c>
      <c r="B50" s="120">
        <f>进货录入!$B51</f>
        <v>0</v>
      </c>
      <c r="C50" s="119"/>
      <c r="D50" s="119"/>
      <c r="E50" s="119">
        <f>进货录入!$D51</f>
        <v>0</v>
      </c>
      <c r="F50" s="119">
        <f>进货录入!$E51</f>
        <v>0</v>
      </c>
      <c r="G50" s="119">
        <f>进货录入!$F51</f>
        <v>0</v>
      </c>
      <c r="H50" s="121">
        <f>进货录入!$G51</f>
        <v>0</v>
      </c>
      <c r="I50" s="121">
        <f>进货录入!$H51</f>
        <v>0</v>
      </c>
      <c r="J50" s="134">
        <f>进货录入!$I51</f>
        <v>0</v>
      </c>
      <c r="K50" s="133"/>
    </row>
    <row r="51" s="111" customFormat="1" ht="18" hidden="1" customHeight="1" spans="1:11">
      <c r="A51" s="119">
        <f t="shared" si="1"/>
        <v>46</v>
      </c>
      <c r="B51" s="120">
        <f>进货录入!$B52</f>
        <v>0</v>
      </c>
      <c r="C51" s="119"/>
      <c r="D51" s="119"/>
      <c r="E51" s="119">
        <f>进货录入!$D52</f>
        <v>0</v>
      </c>
      <c r="F51" s="119">
        <f>进货录入!$E52</f>
        <v>0</v>
      </c>
      <c r="G51" s="119">
        <f>进货录入!$F52</f>
        <v>0</v>
      </c>
      <c r="H51" s="121">
        <f>进货录入!$G52</f>
        <v>0</v>
      </c>
      <c r="I51" s="121">
        <f>进货录入!$H52</f>
        <v>0</v>
      </c>
      <c r="J51" s="134">
        <f>进货录入!$I52</f>
        <v>0</v>
      </c>
      <c r="K51" s="133"/>
    </row>
    <row r="52" s="111" customFormat="1" ht="18" hidden="1" customHeight="1" spans="1:11">
      <c r="A52" s="119">
        <f t="shared" si="1"/>
        <v>47</v>
      </c>
      <c r="B52" s="120">
        <f>进货录入!$B53</f>
        <v>0</v>
      </c>
      <c r="C52" s="119"/>
      <c r="D52" s="119"/>
      <c r="E52" s="119">
        <f>进货录入!$D53</f>
        <v>0</v>
      </c>
      <c r="F52" s="119">
        <f>进货录入!$E53</f>
        <v>0</v>
      </c>
      <c r="G52" s="119">
        <f>进货录入!$F53</f>
        <v>0</v>
      </c>
      <c r="H52" s="121">
        <f>进货录入!$G53</f>
        <v>0</v>
      </c>
      <c r="I52" s="121">
        <f>进货录入!$H53</f>
        <v>0</v>
      </c>
      <c r="J52" s="134">
        <f>进货录入!$I53</f>
        <v>0</v>
      </c>
      <c r="K52" s="133"/>
    </row>
    <row r="53" s="111" customFormat="1" ht="18" hidden="1" customHeight="1" spans="1:11">
      <c r="A53" s="119">
        <f t="shared" si="1"/>
        <v>48</v>
      </c>
      <c r="B53" s="120">
        <f>进货录入!$B54</f>
        <v>0</v>
      </c>
      <c r="C53" s="119"/>
      <c r="D53" s="119"/>
      <c r="E53" s="119">
        <f>进货录入!$D54</f>
        <v>0</v>
      </c>
      <c r="F53" s="119">
        <f>进货录入!$E54</f>
        <v>0</v>
      </c>
      <c r="G53" s="119">
        <f>进货录入!$F54</f>
        <v>0</v>
      </c>
      <c r="H53" s="121">
        <f>进货录入!$G54</f>
        <v>0</v>
      </c>
      <c r="I53" s="121">
        <f>进货录入!$H54</f>
        <v>0</v>
      </c>
      <c r="J53" s="134">
        <f>进货录入!$I54</f>
        <v>0</v>
      </c>
      <c r="K53" s="133"/>
    </row>
    <row r="54" s="111" customFormat="1" ht="18" hidden="1" customHeight="1" spans="1:11">
      <c r="A54" s="119">
        <f t="shared" si="1"/>
        <v>49</v>
      </c>
      <c r="B54" s="120">
        <f>进货录入!$B55</f>
        <v>0</v>
      </c>
      <c r="C54" s="119"/>
      <c r="D54" s="119"/>
      <c r="E54" s="119">
        <f>进货录入!$D55</f>
        <v>0</v>
      </c>
      <c r="F54" s="119">
        <f>进货录入!$E55</f>
        <v>0</v>
      </c>
      <c r="G54" s="119">
        <f>进货录入!$F55</f>
        <v>0</v>
      </c>
      <c r="H54" s="121">
        <f>进货录入!$G55</f>
        <v>0</v>
      </c>
      <c r="I54" s="121">
        <f>进货录入!$H55</f>
        <v>0</v>
      </c>
      <c r="J54" s="134">
        <f>进货录入!$I55</f>
        <v>0</v>
      </c>
      <c r="K54" s="133"/>
    </row>
    <row r="55" s="111" customFormat="1" ht="18" hidden="1" customHeight="1" spans="1:11">
      <c r="A55" s="119">
        <f t="shared" si="1"/>
        <v>50</v>
      </c>
      <c r="B55" s="120">
        <f>进货录入!$B56</f>
        <v>0</v>
      </c>
      <c r="C55" s="119"/>
      <c r="D55" s="119"/>
      <c r="E55" s="119">
        <f>进货录入!$D56</f>
        <v>0</v>
      </c>
      <c r="F55" s="119">
        <f>进货录入!$E56</f>
        <v>0</v>
      </c>
      <c r="G55" s="119">
        <f>进货录入!$F56</f>
        <v>0</v>
      </c>
      <c r="H55" s="121">
        <f>进货录入!$G56</f>
        <v>0</v>
      </c>
      <c r="I55" s="121">
        <f>进货录入!$H56</f>
        <v>0</v>
      </c>
      <c r="J55" s="134">
        <f>进货录入!$I56</f>
        <v>0</v>
      </c>
      <c r="K55" s="133"/>
    </row>
    <row r="56" s="111" customFormat="1" ht="18" customHeight="1" spans="1:11">
      <c r="A56" s="122" t="s">
        <v>16</v>
      </c>
      <c r="B56" s="123"/>
      <c r="C56" s="123"/>
      <c r="D56" s="124" t="str">
        <f>进货录入!$C57</f>
        <v>人民币(大写) 零元</v>
      </c>
      <c r="E56" s="124"/>
      <c r="F56" s="124"/>
      <c r="G56" s="125"/>
      <c r="H56" s="126" t="s">
        <v>17</v>
      </c>
      <c r="I56" s="135">
        <f>SUM(I6:I55)</f>
        <v>0</v>
      </c>
      <c r="J56" s="136"/>
      <c r="K56" s="133"/>
    </row>
    <row r="57" s="111" customFormat="1" ht="20.1" customHeight="1" spans="1:10">
      <c r="A57" s="127" t="s">
        <v>18</v>
      </c>
      <c r="B57" s="127"/>
      <c r="C57" s="127"/>
      <c r="D57" s="127"/>
      <c r="E57" s="127"/>
      <c r="F57" s="127"/>
      <c r="G57" s="127"/>
      <c r="H57" s="127"/>
      <c r="I57" s="127"/>
      <c r="J57" s="127"/>
    </row>
    <row r="58" s="111" customFormat="1" ht="18" customHeight="1" spans="1:10">
      <c r="A58" s="127" t="e">
        <f>"送货人：                                               收货人（签名）："&amp;进货录入!#REF!</f>
        <v>#REF!</v>
      </c>
      <c r="B58" s="127"/>
      <c r="C58" s="127"/>
      <c r="D58" s="127"/>
      <c r="E58" s="127"/>
      <c r="F58" s="127"/>
      <c r="G58" s="127"/>
      <c r="H58" s="127"/>
      <c r="I58" s="127"/>
      <c r="J58" s="127"/>
    </row>
  </sheetData>
  <sheetProtection formatCells="0" formatColumns="0" formatRows="0"/>
  <mergeCells count="69">
    <mergeCell ref="A1:H1"/>
    <mergeCell ref="I1:J1"/>
    <mergeCell ref="A2:H2"/>
    <mergeCell ref="I2:J2"/>
    <mergeCell ref="A3:B3"/>
    <mergeCell ref="C3:D3"/>
    <mergeCell ref="E3:F3"/>
    <mergeCell ref="G3:H3"/>
    <mergeCell ref="A4:B4"/>
    <mergeCell ref="C4:D4"/>
    <mergeCell ref="E4:F4"/>
    <mergeCell ref="G4:H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A56:C56"/>
    <mergeCell ref="D56:G56"/>
    <mergeCell ref="I56:J56"/>
    <mergeCell ref="A57:J57"/>
    <mergeCell ref="A58:J58"/>
    <mergeCell ref="K5:K56"/>
  </mergeCells>
  <printOptions horizontalCentered="1"/>
  <pageMargins left="0.388888888888889" right="0.0791666666666667" top="0.238888888888889" bottom="0" header="0" footer="0"/>
  <pageSetup paperSize="9" orientation="portrait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tabColor indexed="8"/>
  </sheetPr>
  <dimension ref="A1:S6"/>
  <sheetViews>
    <sheetView workbookViewId="0">
      <selection activeCell="F15" sqref="F15"/>
    </sheetView>
  </sheetViews>
  <sheetFormatPr defaultColWidth="9" defaultRowHeight="15.6" outlineLevelRow="5"/>
  <cols>
    <col min="1" max="1" width="4.25" customWidth="1"/>
    <col min="2" max="2" width="8.125" customWidth="1"/>
    <col min="3" max="3" width="12.625" customWidth="1"/>
    <col min="4" max="4" width="22.375" customWidth="1"/>
    <col min="5" max="5" width="10.375" customWidth="1"/>
    <col min="6" max="6" width="26" customWidth="1"/>
    <col min="7" max="7" width="11.5" customWidth="1"/>
    <col min="8" max="9" width="13" customWidth="1"/>
    <col min="10" max="10" width="11.75" customWidth="1"/>
    <col min="11" max="11" width="13.375" customWidth="1"/>
    <col min="12" max="12" width="13" customWidth="1"/>
    <col min="17" max="17" width="11.375" customWidth="1"/>
    <col min="18" max="18" width="10.625" customWidth="1"/>
    <col min="20" max="16384" width="9" style="30"/>
  </cols>
  <sheetData>
    <row r="1" ht="25.5" customHeight="1" spans="1:19">
      <c r="A1" s="108" t="s">
        <v>206</v>
      </c>
      <c r="B1" s="108" t="s">
        <v>207</v>
      </c>
      <c r="C1" s="108" t="s">
        <v>28</v>
      </c>
      <c r="D1" s="108" t="s">
        <v>104</v>
      </c>
      <c r="E1" s="108" t="s">
        <v>208</v>
      </c>
      <c r="F1" s="108" t="s">
        <v>209</v>
      </c>
      <c r="G1" s="108" t="s">
        <v>210</v>
      </c>
      <c r="H1" s="108" t="s">
        <v>211</v>
      </c>
      <c r="I1" s="108" t="s">
        <v>159</v>
      </c>
      <c r="J1" s="110" t="s">
        <v>163</v>
      </c>
      <c r="K1" s="108" t="s">
        <v>188</v>
      </c>
      <c r="L1" s="108" t="s">
        <v>9</v>
      </c>
      <c r="M1" s="108" t="s">
        <v>10</v>
      </c>
      <c r="N1" s="108" t="s">
        <v>11</v>
      </c>
      <c r="O1" s="108" t="s">
        <v>34</v>
      </c>
      <c r="P1" s="108" t="s">
        <v>35</v>
      </c>
      <c r="Q1" s="108" t="s">
        <v>212</v>
      </c>
      <c r="R1" s="108" t="s">
        <v>213</v>
      </c>
      <c r="S1" s="108" t="s">
        <v>214</v>
      </c>
    </row>
    <row r="2" spans="1:19">
      <c r="A2">
        <f>ROW()-1</f>
        <v>1</v>
      </c>
      <c r="B2" t="s">
        <v>215</v>
      </c>
      <c r="C2" s="109">
        <v>43184</v>
      </c>
      <c r="D2" s="284" t="s">
        <v>113</v>
      </c>
      <c r="E2" s="284" t="s">
        <v>90</v>
      </c>
      <c r="F2" s="284" t="s">
        <v>91</v>
      </c>
      <c r="G2" s="284" t="s">
        <v>187</v>
      </c>
      <c r="H2" s="284" t="s">
        <v>187</v>
      </c>
      <c r="I2" s="284" t="s">
        <v>187</v>
      </c>
      <c r="J2" s="284" t="s">
        <v>114</v>
      </c>
      <c r="K2" s="284" t="s">
        <v>115</v>
      </c>
      <c r="L2" s="284" t="s">
        <v>116</v>
      </c>
      <c r="M2" s="284" t="s">
        <v>117</v>
      </c>
      <c r="N2">
        <v>5</v>
      </c>
      <c r="O2">
        <v>50</v>
      </c>
      <c r="P2">
        <v>250</v>
      </c>
      <c r="R2" s="284" t="s">
        <v>187</v>
      </c>
      <c r="S2" s="284" t="s">
        <v>194</v>
      </c>
    </row>
    <row r="3" spans="1:19">
      <c r="A3">
        <f>ROW()-1</f>
        <v>2</v>
      </c>
      <c r="B3" t="s">
        <v>215</v>
      </c>
      <c r="C3" s="109">
        <v>43184</v>
      </c>
      <c r="D3" s="284" t="s">
        <v>113</v>
      </c>
      <c r="E3" s="284" t="s">
        <v>90</v>
      </c>
      <c r="F3" s="284" t="s">
        <v>91</v>
      </c>
      <c r="G3" s="284" t="s">
        <v>187</v>
      </c>
      <c r="H3" s="284" t="s">
        <v>187</v>
      </c>
      <c r="I3" s="284" t="s">
        <v>187</v>
      </c>
      <c r="J3" s="284" t="s">
        <v>118</v>
      </c>
      <c r="K3" s="284" t="s">
        <v>119</v>
      </c>
      <c r="L3" s="284" t="s">
        <v>120</v>
      </c>
      <c r="M3" s="284" t="s">
        <v>117</v>
      </c>
      <c r="N3">
        <v>5</v>
      </c>
      <c r="O3">
        <v>120</v>
      </c>
      <c r="P3">
        <v>600</v>
      </c>
      <c r="R3" s="284" t="s">
        <v>187</v>
      </c>
      <c r="S3" s="284" t="s">
        <v>194</v>
      </c>
    </row>
    <row r="4" spans="1:19">
      <c r="A4">
        <f>ROW()-1</f>
        <v>3</v>
      </c>
      <c r="B4" t="s">
        <v>216</v>
      </c>
      <c r="C4" s="109">
        <v>43184</v>
      </c>
      <c r="D4" s="284" t="s">
        <v>128</v>
      </c>
      <c r="E4" s="284" t="s">
        <v>125</v>
      </c>
      <c r="F4" s="284" t="s">
        <v>127</v>
      </c>
      <c r="G4" s="284" t="s">
        <v>187</v>
      </c>
      <c r="H4" s="284" t="s">
        <v>187</v>
      </c>
      <c r="I4" s="284" t="s">
        <v>187</v>
      </c>
      <c r="J4" s="284" t="s">
        <v>114</v>
      </c>
      <c r="K4" s="284" t="s">
        <v>115</v>
      </c>
      <c r="L4" s="284" t="s">
        <v>116</v>
      </c>
      <c r="M4" s="284" t="s">
        <v>117</v>
      </c>
      <c r="N4">
        <v>3</v>
      </c>
      <c r="O4">
        <v>60</v>
      </c>
      <c r="P4">
        <v>180</v>
      </c>
      <c r="R4" s="284" t="s">
        <v>187</v>
      </c>
      <c r="S4" s="284" t="s">
        <v>187</v>
      </c>
    </row>
    <row r="5" spans="1:19">
      <c r="A5">
        <f>ROW()-1</f>
        <v>4</v>
      </c>
      <c r="B5" t="s">
        <v>216</v>
      </c>
      <c r="C5" s="109">
        <v>43184</v>
      </c>
      <c r="D5" s="284" t="s">
        <v>128</v>
      </c>
      <c r="E5" s="284" t="s">
        <v>125</v>
      </c>
      <c r="F5" s="284" t="s">
        <v>127</v>
      </c>
      <c r="G5" s="284" t="s">
        <v>187</v>
      </c>
      <c r="H5" s="284" t="s">
        <v>187</v>
      </c>
      <c r="I5" s="284" t="s">
        <v>187</v>
      </c>
      <c r="J5" s="284" t="s">
        <v>118</v>
      </c>
      <c r="K5" s="284" t="s">
        <v>119</v>
      </c>
      <c r="L5" s="284" t="s">
        <v>120</v>
      </c>
      <c r="M5" s="284" t="s">
        <v>117</v>
      </c>
      <c r="N5">
        <v>3</v>
      </c>
      <c r="O5">
        <v>130</v>
      </c>
      <c r="P5">
        <v>390</v>
      </c>
      <c r="R5" s="284" t="s">
        <v>187</v>
      </c>
      <c r="S5" s="284" t="s">
        <v>187</v>
      </c>
    </row>
    <row r="6" spans="1:19">
      <c r="A6">
        <f>ROW()-1</f>
        <v>5</v>
      </c>
      <c r="B6" t="s">
        <v>216</v>
      </c>
      <c r="C6" s="109">
        <v>43193</v>
      </c>
      <c r="D6" s="284" t="s">
        <v>217</v>
      </c>
      <c r="E6" s="284" t="s">
        <v>125</v>
      </c>
      <c r="F6" s="284" t="s">
        <v>127</v>
      </c>
      <c r="G6" s="284" t="s">
        <v>187</v>
      </c>
      <c r="H6" s="284" t="s">
        <v>187</v>
      </c>
      <c r="I6" s="284" t="s">
        <v>187</v>
      </c>
      <c r="J6" s="284" t="s">
        <v>114</v>
      </c>
      <c r="K6" s="284" t="s">
        <v>115</v>
      </c>
      <c r="L6" s="284" t="s">
        <v>116</v>
      </c>
      <c r="M6" s="284" t="s">
        <v>117</v>
      </c>
      <c r="N6">
        <v>2</v>
      </c>
      <c r="O6">
        <v>60</v>
      </c>
      <c r="P6">
        <v>120</v>
      </c>
      <c r="R6" s="284" t="s">
        <v>187</v>
      </c>
      <c r="S6" s="284" t="s">
        <v>187</v>
      </c>
    </row>
  </sheetData>
  <sortState ref="A2:S6">
    <sortCondition ref="C1"/>
    <sortCondition ref="B1" descending="1"/>
  </sortState>
  <pageMargins left="0.75" right="0.75" top="1" bottom="1" header="0.5" footer="0.5"/>
  <pageSetup paperSize="9" orientation="portrait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"/>
  <sheetViews>
    <sheetView workbookViewId="0">
      <selection activeCell="D3" sqref="D3"/>
    </sheetView>
  </sheetViews>
  <sheetFormatPr defaultColWidth="9" defaultRowHeight="15.6"/>
  <sheetData/>
  <sortState ref="A2:K4">
    <sortCondition ref="A1"/>
  </sortState>
  <pageMargins left="0.699305555555556" right="0.699305555555556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1"/>
  <dimension ref="A1:N8"/>
  <sheetViews>
    <sheetView showGridLines="0" workbookViewId="0">
      <selection activeCell="V13" sqref="V13"/>
    </sheetView>
  </sheetViews>
  <sheetFormatPr defaultColWidth="9" defaultRowHeight="15.6" outlineLevelRow="7"/>
  <cols>
    <col min="1" max="1" width="4.5" style="81" customWidth="1"/>
    <col min="2" max="2" width="8.75" style="81" customWidth="1"/>
    <col min="3" max="3" width="17.25" style="81" customWidth="1"/>
    <col min="4" max="4" width="9.875" style="81" customWidth="1"/>
    <col min="5" max="11" width="9" style="81"/>
    <col min="12" max="12" width="10.75" style="81" customWidth="1"/>
    <col min="13" max="13" width="9.75" style="81" customWidth="1"/>
    <col min="14" max="14" width="10.75" style="81" customWidth="1"/>
    <col min="15" max="16384" width="9" style="30"/>
  </cols>
  <sheetData>
    <row r="1" customFormat="1" ht="28.2" spans="1:14">
      <c r="A1" s="82" t="s">
        <v>218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101"/>
      <c r="N1" s="101"/>
    </row>
    <row r="2" s="80" customFormat="1" ht="21" customHeight="1" spans="1:14">
      <c r="A2" s="83" t="s">
        <v>219</v>
      </c>
      <c r="B2" s="83" t="s">
        <v>114</v>
      </c>
      <c r="C2" s="84" t="s">
        <v>220</v>
      </c>
      <c r="D2" s="85" t="s">
        <v>115</v>
      </c>
      <c r="E2" s="86"/>
      <c r="F2" s="86"/>
      <c r="G2" s="87"/>
      <c r="H2" s="87"/>
      <c r="I2" s="87"/>
      <c r="J2" s="87"/>
      <c r="K2" s="87"/>
      <c r="L2" s="102" t="s">
        <v>81</v>
      </c>
      <c r="M2" s="87"/>
      <c r="N2" s="103"/>
    </row>
    <row r="3" customFormat="1" spans="1:14">
      <c r="A3" s="88" t="s">
        <v>28</v>
      </c>
      <c r="B3" s="89"/>
      <c r="C3" s="90" t="s">
        <v>221</v>
      </c>
      <c r="D3" s="91" t="s">
        <v>30</v>
      </c>
      <c r="E3" s="92" t="s">
        <v>222</v>
      </c>
      <c r="F3" s="93"/>
      <c r="G3" s="94"/>
      <c r="H3" s="95" t="s">
        <v>223</v>
      </c>
      <c r="I3" s="104"/>
      <c r="J3" s="104"/>
      <c r="K3" s="105"/>
      <c r="L3" s="95" t="s">
        <v>224</v>
      </c>
      <c r="M3" s="104"/>
      <c r="N3" s="106"/>
    </row>
    <row r="4" customFormat="1" spans="1:14">
      <c r="A4" s="96" t="s">
        <v>109</v>
      </c>
      <c r="B4" s="97" t="s">
        <v>110</v>
      </c>
      <c r="C4" s="98"/>
      <c r="D4" s="97"/>
      <c r="E4" s="97" t="s">
        <v>11</v>
      </c>
      <c r="F4" s="97" t="s">
        <v>34</v>
      </c>
      <c r="G4" s="97" t="s">
        <v>35</v>
      </c>
      <c r="H4" s="97" t="s">
        <v>11</v>
      </c>
      <c r="I4" s="97" t="s">
        <v>36</v>
      </c>
      <c r="J4" s="97" t="s">
        <v>34</v>
      </c>
      <c r="K4" s="97" t="s">
        <v>35</v>
      </c>
      <c r="L4" s="97" t="s">
        <v>11</v>
      </c>
      <c r="M4" s="97" t="s">
        <v>34</v>
      </c>
      <c r="N4" s="107" t="s">
        <v>35</v>
      </c>
    </row>
    <row r="5" spans="1:14">
      <c r="A5" s="99"/>
      <c r="B5" s="99"/>
      <c r="C5" s="99"/>
      <c r="D5" s="99" t="s">
        <v>225</v>
      </c>
      <c r="E5" s="99"/>
      <c r="F5" s="99"/>
      <c r="G5" s="99"/>
      <c r="H5" s="99"/>
      <c r="I5" s="99"/>
      <c r="J5" s="99"/>
      <c r="K5" s="99"/>
      <c r="L5" s="99">
        <v>5</v>
      </c>
      <c r="M5" s="99">
        <v>50</v>
      </c>
      <c r="N5" s="99">
        <v>250</v>
      </c>
    </row>
    <row r="6" spans="1:14">
      <c r="A6" s="99">
        <v>3</v>
      </c>
      <c r="B6" s="99">
        <v>25</v>
      </c>
      <c r="C6" s="99" t="s">
        <v>113</v>
      </c>
      <c r="D6" s="99" t="s">
        <v>215</v>
      </c>
      <c r="E6" s="99">
        <v>5</v>
      </c>
      <c r="F6" s="99">
        <v>50</v>
      </c>
      <c r="G6" s="99">
        <v>250</v>
      </c>
      <c r="H6" s="99"/>
      <c r="I6" s="99">
        <v>0</v>
      </c>
      <c r="J6" s="99"/>
      <c r="K6" s="99"/>
      <c r="L6" s="99">
        <v>10</v>
      </c>
      <c r="M6" s="99">
        <v>50</v>
      </c>
      <c r="N6" s="99">
        <v>500</v>
      </c>
    </row>
    <row r="7" spans="1:14">
      <c r="A7" s="99">
        <v>3</v>
      </c>
      <c r="B7" s="99">
        <v>25</v>
      </c>
      <c r="C7" s="99" t="s">
        <v>128</v>
      </c>
      <c r="D7" s="99" t="s">
        <v>216</v>
      </c>
      <c r="E7" s="99"/>
      <c r="F7" s="99"/>
      <c r="G7" s="99"/>
      <c r="H7" s="99">
        <v>3</v>
      </c>
      <c r="I7" s="99">
        <v>150</v>
      </c>
      <c r="J7" s="99">
        <v>60</v>
      </c>
      <c r="K7" s="99">
        <v>180</v>
      </c>
      <c r="L7" s="99">
        <v>7</v>
      </c>
      <c r="M7" s="99">
        <v>50</v>
      </c>
      <c r="N7" s="99">
        <v>350</v>
      </c>
    </row>
    <row r="8" spans="1:14">
      <c r="A8" s="100">
        <v>3</v>
      </c>
      <c r="B8" s="100"/>
      <c r="C8" s="100"/>
      <c r="D8" s="100" t="s">
        <v>122</v>
      </c>
      <c r="E8" s="100">
        <f>SUM(E6:E7)</f>
        <v>5</v>
      </c>
      <c r="F8" s="100"/>
      <c r="G8" s="100">
        <f>SUM(G6:G7)</f>
        <v>250</v>
      </c>
      <c r="H8" s="100">
        <f>SUM(H6:H7)</f>
        <v>3</v>
      </c>
      <c r="I8" s="100"/>
      <c r="J8" s="100"/>
      <c r="K8" s="100">
        <f>SUM(K6:K7)</f>
        <v>180</v>
      </c>
      <c r="L8" s="100">
        <v>7</v>
      </c>
      <c r="M8" s="100"/>
      <c r="N8" s="100">
        <v>350</v>
      </c>
    </row>
  </sheetData>
  <mergeCells count="7">
    <mergeCell ref="A1:L1"/>
    <mergeCell ref="A3:B3"/>
    <mergeCell ref="E3:G3"/>
    <mergeCell ref="H3:K3"/>
    <mergeCell ref="L3:N3"/>
    <mergeCell ref="C3:C4"/>
    <mergeCell ref="D3:D4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tabColor indexed="12"/>
    <pageSetUpPr autoPageBreaks="0"/>
  </sheetPr>
  <dimension ref="A1:W57"/>
  <sheetViews>
    <sheetView showGridLines="0" showZeros="0" workbookViewId="0">
      <pane xSplit="5" ySplit="5" topLeftCell="F6" activePane="bottomRight" state="frozen"/>
      <selection/>
      <selection pane="topRight"/>
      <selection pane="bottomLeft"/>
      <selection pane="bottomRight" activeCell="C39" sqref="C39"/>
    </sheetView>
  </sheetViews>
  <sheetFormatPr defaultColWidth="0" defaultRowHeight="15.6"/>
  <cols>
    <col min="1" max="1" width="4.375" customWidth="1"/>
    <col min="2" max="2" width="9.75" customWidth="1"/>
    <col min="3" max="3" width="17.25" customWidth="1"/>
    <col min="4" max="4" width="13.75" customWidth="1"/>
    <col min="5" max="5" width="4.625" customWidth="1"/>
    <col min="6" max="6" width="8" customWidth="1"/>
    <col min="7" max="7" width="6.75" customWidth="1"/>
    <col min="8" max="8" width="7.875" customWidth="1"/>
    <col min="9" max="9" width="7.625" customWidth="1"/>
    <col min="10" max="10" width="8.125" customWidth="1"/>
    <col min="11" max="11" width="8.25" customWidth="1"/>
    <col min="12" max="12" width="7.75" customWidth="1"/>
    <col min="13" max="13" width="7.375" customWidth="1"/>
    <col min="14" max="14" width="11.5" customWidth="1"/>
    <col min="15" max="15" width="10.625" customWidth="1"/>
    <col min="16" max="16" width="10" customWidth="1"/>
    <col min="17" max="18" width="9" style="30" customWidth="1"/>
    <col min="19" max="16384" width="0" style="30" hidden="1"/>
  </cols>
  <sheetData>
    <row r="1" ht="33.75" customHeight="1" spans="1:16">
      <c r="A1" s="49" t="s">
        <v>226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ht="15.75" customHeight="1" spans="1:16">
      <c r="A2" s="50" t="s">
        <v>227</v>
      </c>
      <c r="B2" s="51"/>
      <c r="C2" s="52">
        <v>43101</v>
      </c>
      <c r="D2" s="53"/>
      <c r="E2" s="54"/>
      <c r="F2" s="55"/>
      <c r="G2" s="54"/>
      <c r="H2" s="54"/>
      <c r="I2" s="30"/>
      <c r="J2" s="30"/>
      <c r="K2" s="30"/>
      <c r="L2" s="74"/>
      <c r="M2" s="74"/>
      <c r="N2" s="74"/>
      <c r="O2" s="74"/>
      <c r="P2" s="74"/>
    </row>
    <row r="3" ht="15.75" customHeight="1" spans="1:16">
      <c r="A3" s="56" t="s">
        <v>228</v>
      </c>
      <c r="B3" s="57"/>
      <c r="C3" s="52">
        <v>43465</v>
      </c>
      <c r="D3" s="53"/>
      <c r="E3" s="58"/>
      <c r="F3" s="59"/>
      <c r="G3" s="60"/>
      <c r="H3" s="60"/>
      <c r="I3" s="30"/>
      <c r="J3" s="30"/>
      <c r="K3" s="30"/>
      <c r="L3" s="74"/>
      <c r="M3" s="74"/>
      <c r="N3" s="74"/>
      <c r="O3" s="74"/>
      <c r="P3" s="74"/>
    </row>
    <row r="4" ht="14.25" customHeight="1" spans="1:16">
      <c r="A4" s="61" t="s">
        <v>206</v>
      </c>
      <c r="B4" s="62" t="s">
        <v>229</v>
      </c>
      <c r="C4" s="62" t="s">
        <v>8</v>
      </c>
      <c r="D4" s="62" t="s">
        <v>230</v>
      </c>
      <c r="E4" s="63" t="s">
        <v>10</v>
      </c>
      <c r="F4" s="64" t="s">
        <v>231</v>
      </c>
      <c r="G4" s="65"/>
      <c r="H4" s="64" t="s">
        <v>222</v>
      </c>
      <c r="I4" s="65"/>
      <c r="J4" s="64" t="s">
        <v>232</v>
      </c>
      <c r="K4" s="75"/>
      <c r="L4" s="61"/>
      <c r="M4" s="61"/>
      <c r="N4" s="76"/>
      <c r="O4" s="64" t="s">
        <v>224</v>
      </c>
      <c r="P4" s="75"/>
    </row>
    <row r="5" ht="15.75" customHeight="1" spans="1:16">
      <c r="A5" s="61"/>
      <c r="B5" s="62"/>
      <c r="C5" s="62"/>
      <c r="D5" s="62"/>
      <c r="E5" s="63"/>
      <c r="F5" s="66" t="s">
        <v>11</v>
      </c>
      <c r="G5" s="65" t="s">
        <v>35</v>
      </c>
      <c r="H5" s="64" t="s">
        <v>11</v>
      </c>
      <c r="I5" s="65" t="s">
        <v>35</v>
      </c>
      <c r="J5" s="64" t="s">
        <v>11</v>
      </c>
      <c r="K5" s="75" t="s">
        <v>37</v>
      </c>
      <c r="L5" s="61" t="s">
        <v>36</v>
      </c>
      <c r="M5" s="61" t="s">
        <v>35</v>
      </c>
      <c r="N5" s="76" t="s">
        <v>233</v>
      </c>
      <c r="O5" s="64" t="s">
        <v>11</v>
      </c>
      <c r="P5" s="75" t="s">
        <v>35</v>
      </c>
    </row>
    <row r="6" spans="1:23">
      <c r="A6" s="41">
        <v>1</v>
      </c>
      <c r="B6" s="41" t="s">
        <v>114</v>
      </c>
      <c r="C6" s="41" t="s">
        <v>115</v>
      </c>
      <c r="D6" s="41">
        <v>111</v>
      </c>
      <c r="E6" s="67" t="s">
        <v>117</v>
      </c>
      <c r="F6" s="68">
        <v>5</v>
      </c>
      <c r="G6" s="69">
        <v>250</v>
      </c>
      <c r="H6" s="68">
        <v>5</v>
      </c>
      <c r="I6" s="69">
        <v>250</v>
      </c>
      <c r="J6" s="68">
        <v>5</v>
      </c>
      <c r="K6" s="77">
        <v>50</v>
      </c>
      <c r="L6" s="41">
        <v>250</v>
      </c>
      <c r="M6" s="41">
        <v>300</v>
      </c>
      <c r="N6" s="67">
        <v>50</v>
      </c>
      <c r="O6" s="68">
        <v>5</v>
      </c>
      <c r="P6" s="77">
        <v>250</v>
      </c>
      <c r="Q6" s="79"/>
      <c r="R6" s="79"/>
      <c r="S6" s="79"/>
      <c r="T6" s="79"/>
      <c r="U6" s="79"/>
      <c r="V6" s="79"/>
      <c r="W6" s="79"/>
    </row>
    <row r="7" spans="1:23">
      <c r="A7" s="41">
        <v>2</v>
      </c>
      <c r="B7" s="41" t="s">
        <v>118</v>
      </c>
      <c r="C7" s="41" t="s">
        <v>119</v>
      </c>
      <c r="D7" s="41">
        <v>222</v>
      </c>
      <c r="E7" s="67" t="s">
        <v>117</v>
      </c>
      <c r="F7" s="68">
        <v>5</v>
      </c>
      <c r="G7" s="69">
        <v>600</v>
      </c>
      <c r="H7" s="68">
        <v>5</v>
      </c>
      <c r="I7" s="69">
        <v>600</v>
      </c>
      <c r="J7" s="68">
        <v>3</v>
      </c>
      <c r="K7" s="77">
        <v>120</v>
      </c>
      <c r="L7" s="41">
        <v>360</v>
      </c>
      <c r="M7" s="41">
        <v>390</v>
      </c>
      <c r="N7" s="67">
        <v>30</v>
      </c>
      <c r="O7" s="68">
        <v>7</v>
      </c>
      <c r="P7" s="77">
        <v>840</v>
      </c>
      <c r="Q7" s="79"/>
      <c r="R7" s="79"/>
      <c r="S7" s="79"/>
      <c r="T7" s="79"/>
      <c r="U7" s="79"/>
      <c r="V7" s="79"/>
      <c r="W7" s="79"/>
    </row>
    <row r="8" spans="1:23">
      <c r="A8" s="41">
        <v>3</v>
      </c>
      <c r="B8" s="41" t="s">
        <v>172</v>
      </c>
      <c r="C8" s="41" t="s">
        <v>173</v>
      </c>
      <c r="D8" s="41" t="s">
        <v>174</v>
      </c>
      <c r="E8" s="67" t="s">
        <v>117</v>
      </c>
      <c r="F8" s="68">
        <v>5</v>
      </c>
      <c r="G8" s="69">
        <v>175</v>
      </c>
      <c r="H8" s="68">
        <v>0</v>
      </c>
      <c r="I8" s="69">
        <v>0</v>
      </c>
      <c r="J8" s="68">
        <v>0</v>
      </c>
      <c r="K8" s="77">
        <v>0</v>
      </c>
      <c r="L8" s="41">
        <v>0</v>
      </c>
      <c r="M8" s="41">
        <v>0</v>
      </c>
      <c r="N8" s="67">
        <v>0</v>
      </c>
      <c r="O8" s="68">
        <v>5</v>
      </c>
      <c r="P8" s="77">
        <v>175</v>
      </c>
      <c r="Q8" s="79"/>
      <c r="R8" s="79"/>
      <c r="S8" s="79"/>
      <c r="T8" s="79"/>
      <c r="U8" s="79"/>
      <c r="V8" s="79"/>
      <c r="W8" s="79"/>
    </row>
    <row r="9" spans="1:23">
      <c r="A9" s="41">
        <v>4</v>
      </c>
      <c r="B9" s="41" t="s">
        <v>175</v>
      </c>
      <c r="C9" s="41" t="s">
        <v>176</v>
      </c>
      <c r="D9" s="41" t="s">
        <v>177</v>
      </c>
      <c r="E9" s="67" t="s">
        <v>117</v>
      </c>
      <c r="F9" s="68">
        <v>5</v>
      </c>
      <c r="G9" s="69">
        <v>1500</v>
      </c>
      <c r="H9" s="68">
        <v>0</v>
      </c>
      <c r="I9" s="69">
        <v>0</v>
      </c>
      <c r="J9" s="68">
        <v>0</v>
      </c>
      <c r="K9" s="77">
        <v>0</v>
      </c>
      <c r="L9" s="41">
        <v>0</v>
      </c>
      <c r="M9" s="41">
        <v>0</v>
      </c>
      <c r="N9" s="67">
        <v>0</v>
      </c>
      <c r="O9" s="68">
        <v>5</v>
      </c>
      <c r="P9" s="77">
        <v>1500</v>
      </c>
      <c r="Q9" s="79"/>
      <c r="R9" s="79"/>
      <c r="S9" s="79"/>
      <c r="T9" s="79"/>
      <c r="U9" s="79"/>
      <c r="V9" s="79"/>
      <c r="W9" s="79"/>
    </row>
    <row r="10" spans="1:23">
      <c r="A10" s="41"/>
      <c r="B10" s="41"/>
      <c r="C10" s="41"/>
      <c r="D10" s="41"/>
      <c r="E10" s="67"/>
      <c r="F10" s="68"/>
      <c r="G10" s="69"/>
      <c r="H10" s="68"/>
      <c r="I10" s="69"/>
      <c r="J10" s="68"/>
      <c r="K10" s="77"/>
      <c r="L10" s="41"/>
      <c r="M10" s="41"/>
      <c r="N10" s="67"/>
      <c r="O10" s="68"/>
      <c r="P10" s="77"/>
      <c r="Q10" s="79"/>
      <c r="R10" s="79"/>
      <c r="S10" s="79"/>
      <c r="T10" s="79"/>
      <c r="U10" s="79"/>
      <c r="V10" s="79"/>
      <c r="W10" s="79"/>
    </row>
    <row r="11" spans="1:23">
      <c r="A11" s="70" t="s">
        <v>234</v>
      </c>
      <c r="B11" s="70"/>
      <c r="C11" s="70"/>
      <c r="D11" s="70"/>
      <c r="E11" s="71"/>
      <c r="F11" s="72">
        <f>SUBTOTAL(9,F6:F9)</f>
        <v>20</v>
      </c>
      <c r="G11" s="73">
        <f>SUBTOTAL(9,G6:G9)</f>
        <v>2525</v>
      </c>
      <c r="H11" s="72">
        <f>SUBTOTAL(9,H6:H9)</f>
        <v>10</v>
      </c>
      <c r="I11" s="73">
        <f>SUBTOTAL(9,I6:I9)</f>
        <v>850</v>
      </c>
      <c r="J11" s="72">
        <f>SUBTOTAL(9,J6:J9)</f>
        <v>8</v>
      </c>
      <c r="K11" s="78"/>
      <c r="L11" s="70">
        <f>SUBTOTAL(9,L6:L9)</f>
        <v>610</v>
      </c>
      <c r="M11" s="70">
        <f>SUBTOTAL(9,M6:M9)</f>
        <v>690</v>
      </c>
      <c r="N11" s="71">
        <f>SUBTOTAL(9,N6:N9)</f>
        <v>80</v>
      </c>
      <c r="O11" s="72">
        <f>SUBTOTAL(9,O6:O9)</f>
        <v>22</v>
      </c>
      <c r="P11" s="78">
        <f>SUBTOTAL(9,P6:P9)</f>
        <v>2765</v>
      </c>
      <c r="Q11" s="79"/>
      <c r="R11" s="79"/>
      <c r="S11" s="79"/>
      <c r="T11" s="79"/>
      <c r="U11" s="79"/>
      <c r="V11" s="79"/>
      <c r="W11" s="79"/>
    </row>
    <row r="12" spans="17:23">
      <c r="Q12" s="79"/>
      <c r="R12" s="79"/>
      <c r="S12" s="79"/>
      <c r="T12" s="79"/>
      <c r="U12" s="79"/>
      <c r="V12" s="79"/>
      <c r="W12" s="79"/>
    </row>
    <row r="13" spans="17:23">
      <c r="Q13" s="79"/>
      <c r="R13" s="79"/>
      <c r="S13" s="79"/>
      <c r="T13" s="79"/>
      <c r="U13" s="79"/>
      <c r="V13" s="79"/>
      <c r="W13" s="79"/>
    </row>
    <row r="14" spans="17:23">
      <c r="Q14" s="79"/>
      <c r="R14" s="79"/>
      <c r="S14" s="79"/>
      <c r="T14" s="79"/>
      <c r="U14" s="79"/>
      <c r="V14" s="79"/>
      <c r="W14" s="79"/>
    </row>
    <row r="15" spans="17:23">
      <c r="Q15" s="79"/>
      <c r="R15" s="79"/>
      <c r="S15" s="79"/>
      <c r="T15" s="79"/>
      <c r="U15" s="79"/>
      <c r="V15" s="79"/>
      <c r="W15" s="79"/>
    </row>
    <row r="16" spans="17:23">
      <c r="Q16" s="79"/>
      <c r="R16" s="79"/>
      <c r="S16" s="79"/>
      <c r="T16" s="79"/>
      <c r="U16" s="79"/>
      <c r="V16" s="79"/>
      <c r="W16" s="79"/>
    </row>
    <row r="17" spans="17:23">
      <c r="Q17" s="79"/>
      <c r="R17" s="79"/>
      <c r="S17" s="79"/>
      <c r="T17" s="79"/>
      <c r="U17" s="79"/>
      <c r="V17" s="79"/>
      <c r="W17" s="79"/>
    </row>
    <row r="18" spans="17:23">
      <c r="Q18" s="79"/>
      <c r="R18" s="79"/>
      <c r="S18" s="79"/>
      <c r="T18" s="79"/>
      <c r="U18" s="79"/>
      <c r="V18" s="79"/>
      <c r="W18" s="79"/>
    </row>
    <row r="19" spans="17:23">
      <c r="Q19" s="79"/>
      <c r="R19" s="79"/>
      <c r="S19" s="79"/>
      <c r="T19" s="79"/>
      <c r="U19" s="79"/>
      <c r="V19" s="79"/>
      <c r="W19" s="79"/>
    </row>
    <row r="20" spans="17:23">
      <c r="Q20" s="79"/>
      <c r="R20" s="79"/>
      <c r="S20" s="79"/>
      <c r="T20" s="79"/>
      <c r="U20" s="79"/>
      <c r="V20" s="79"/>
      <c r="W20" s="79"/>
    </row>
    <row r="21" spans="17:23">
      <c r="Q21" s="79"/>
      <c r="R21" s="79"/>
      <c r="S21" s="79"/>
      <c r="T21" s="79"/>
      <c r="U21" s="79"/>
      <c r="V21" s="79"/>
      <c r="W21" s="79"/>
    </row>
    <row r="22" spans="17:23">
      <c r="Q22" s="79"/>
      <c r="R22" s="79"/>
      <c r="S22" s="79"/>
      <c r="T22" s="79"/>
      <c r="U22" s="79"/>
      <c r="V22" s="79"/>
      <c r="W22" s="79"/>
    </row>
    <row r="23" spans="17:23">
      <c r="Q23" s="79"/>
      <c r="R23" s="79"/>
      <c r="S23" s="79"/>
      <c r="T23" s="79"/>
      <c r="U23" s="79"/>
      <c r="V23" s="79"/>
      <c r="W23" s="79"/>
    </row>
    <row r="24" spans="17:23">
      <c r="Q24" s="79"/>
      <c r="R24" s="79"/>
      <c r="S24" s="79"/>
      <c r="T24" s="79"/>
      <c r="U24" s="79"/>
      <c r="V24" s="79"/>
      <c r="W24" s="79"/>
    </row>
    <row r="25" spans="17:23">
      <c r="Q25" s="79"/>
      <c r="R25" s="79"/>
      <c r="S25" s="79"/>
      <c r="T25" s="79"/>
      <c r="U25" s="79"/>
      <c r="V25" s="79"/>
      <c r="W25" s="79"/>
    </row>
    <row r="26" spans="17:23">
      <c r="Q26" s="79"/>
      <c r="R26" s="79"/>
      <c r="S26" s="79"/>
      <c r="T26" s="79"/>
      <c r="U26" s="79"/>
      <c r="V26" s="79"/>
      <c r="W26" s="79"/>
    </row>
    <row r="27" spans="17:23">
      <c r="Q27" s="79"/>
      <c r="R27" s="79"/>
      <c r="S27" s="79"/>
      <c r="T27" s="79"/>
      <c r="U27" s="79"/>
      <c r="V27" s="79"/>
      <c r="W27" s="79"/>
    </row>
    <row r="28" spans="17:23">
      <c r="Q28" s="79"/>
      <c r="R28" s="79"/>
      <c r="S28" s="79"/>
      <c r="T28" s="79"/>
      <c r="U28" s="79"/>
      <c r="V28" s="79"/>
      <c r="W28" s="79"/>
    </row>
    <row r="29" spans="17:23">
      <c r="Q29" s="79"/>
      <c r="R29" s="79"/>
      <c r="S29" s="79"/>
      <c r="T29" s="79"/>
      <c r="U29" s="79"/>
      <c r="V29" s="79"/>
      <c r="W29" s="79"/>
    </row>
    <row r="30" spans="17:23">
      <c r="Q30" s="79"/>
      <c r="R30" s="79"/>
      <c r="S30" s="79"/>
      <c r="T30" s="79"/>
      <c r="U30" s="79"/>
      <c r="V30" s="79"/>
      <c r="W30" s="79"/>
    </row>
    <row r="31" spans="17:23">
      <c r="Q31" s="79"/>
      <c r="R31" s="79"/>
      <c r="S31" s="79"/>
      <c r="T31" s="79"/>
      <c r="U31" s="79"/>
      <c r="V31" s="79"/>
      <c r="W31" s="79"/>
    </row>
    <row r="32" spans="17:23">
      <c r="Q32" s="79"/>
      <c r="R32" s="79"/>
      <c r="S32" s="79"/>
      <c r="T32" s="79"/>
      <c r="U32" s="79"/>
      <c r="V32" s="79"/>
      <c r="W32" s="79"/>
    </row>
    <row r="33" spans="17:23">
      <c r="Q33" s="79"/>
      <c r="R33" s="79"/>
      <c r="S33" s="79"/>
      <c r="T33" s="79"/>
      <c r="U33" s="79"/>
      <c r="V33" s="79"/>
      <c r="W33" s="79"/>
    </row>
    <row r="34" spans="17:23">
      <c r="Q34" s="79"/>
      <c r="R34" s="79"/>
      <c r="S34" s="79"/>
      <c r="T34" s="79"/>
      <c r="U34" s="79"/>
      <c r="V34" s="79"/>
      <c r="W34" s="79"/>
    </row>
    <row r="35" spans="17:23">
      <c r="Q35" s="79"/>
      <c r="R35" s="79"/>
      <c r="S35" s="79"/>
      <c r="T35" s="79"/>
      <c r="U35" s="79"/>
      <c r="V35" s="79"/>
      <c r="W35" s="79"/>
    </row>
    <row r="36" spans="17:23">
      <c r="Q36" s="79"/>
      <c r="R36" s="79"/>
      <c r="S36" s="79"/>
      <c r="T36" s="79"/>
      <c r="U36" s="79"/>
      <c r="V36" s="79"/>
      <c r="W36" s="79"/>
    </row>
    <row r="37" spans="17:23">
      <c r="Q37" s="79"/>
      <c r="R37" s="79"/>
      <c r="S37" s="79"/>
      <c r="T37" s="79"/>
      <c r="U37" s="79"/>
      <c r="V37" s="79"/>
      <c r="W37" s="79"/>
    </row>
    <row r="38" spans="17:23">
      <c r="Q38" s="79"/>
      <c r="R38" s="79"/>
      <c r="S38" s="79"/>
      <c r="T38" s="79"/>
      <c r="U38" s="79"/>
      <c r="V38" s="79"/>
      <c r="W38" s="79"/>
    </row>
    <row r="39" spans="17:21">
      <c r="Q39" s="79"/>
      <c r="R39" s="79"/>
      <c r="S39" s="79"/>
      <c r="T39" s="79"/>
      <c r="U39" s="79"/>
    </row>
    <row r="40" spans="17:21">
      <c r="Q40" s="79"/>
      <c r="R40" s="79"/>
      <c r="S40" s="79"/>
      <c r="T40" s="79"/>
      <c r="U40" s="79"/>
    </row>
    <row r="41" spans="17:21">
      <c r="Q41" s="79"/>
      <c r="R41" s="79"/>
      <c r="S41" s="79"/>
      <c r="T41" s="79"/>
      <c r="U41" s="79"/>
    </row>
    <row r="42" spans="17:21">
      <c r="Q42" s="79"/>
      <c r="R42" s="79"/>
      <c r="S42" s="79"/>
      <c r="T42" s="79"/>
      <c r="U42" s="79"/>
    </row>
    <row r="43" spans="17:21">
      <c r="Q43" s="79"/>
      <c r="R43" s="79"/>
      <c r="S43" s="79"/>
      <c r="T43" s="79"/>
      <c r="U43" s="79"/>
    </row>
    <row r="44" spans="17:21">
      <c r="Q44" s="79"/>
      <c r="R44" s="79"/>
      <c r="S44" s="79"/>
      <c r="T44" s="79"/>
      <c r="U44" s="79"/>
    </row>
    <row r="45" spans="17:21">
      <c r="Q45" s="79"/>
      <c r="R45" s="79"/>
      <c r="S45" s="79"/>
      <c r="T45" s="79"/>
      <c r="U45" s="79"/>
    </row>
    <row r="46" spans="17:21">
      <c r="Q46" s="79"/>
      <c r="R46" s="79"/>
      <c r="S46" s="79"/>
      <c r="T46" s="79"/>
      <c r="U46" s="79"/>
    </row>
    <row r="47" spans="17:21">
      <c r="Q47" s="79"/>
      <c r="R47" s="79"/>
      <c r="S47" s="79"/>
      <c r="T47" s="79"/>
      <c r="U47" s="79"/>
    </row>
    <row r="48" spans="17:21">
      <c r="Q48" s="79"/>
      <c r="R48" s="79"/>
      <c r="S48" s="79"/>
      <c r="T48" s="79"/>
      <c r="U48" s="79"/>
    </row>
    <row r="49" spans="17:21">
      <c r="Q49" s="79"/>
      <c r="R49" s="79"/>
      <c r="S49" s="79"/>
      <c r="T49" s="79"/>
      <c r="U49" s="79"/>
    </row>
    <row r="50" spans="17:21">
      <c r="Q50" s="79"/>
      <c r="R50" s="79"/>
      <c r="S50" s="79"/>
      <c r="T50" s="79"/>
      <c r="U50" s="79"/>
    </row>
    <row r="51" spans="17:21">
      <c r="Q51" s="79"/>
      <c r="R51" s="79"/>
      <c r="S51" s="79"/>
      <c r="T51" s="79"/>
      <c r="U51" s="79"/>
    </row>
    <row r="52" spans="17:21">
      <c r="Q52" s="79"/>
      <c r="R52" s="79"/>
      <c r="S52" s="79"/>
      <c r="T52" s="79"/>
      <c r="U52" s="79"/>
    </row>
    <row r="53" spans="17:21">
      <c r="Q53" s="79"/>
      <c r="R53" s="79"/>
      <c r="S53" s="79"/>
      <c r="T53" s="79"/>
      <c r="U53" s="79"/>
    </row>
    <row r="54" spans="17:21">
      <c r="Q54" s="79"/>
      <c r="R54" s="79"/>
      <c r="S54" s="79"/>
      <c r="T54" s="79"/>
      <c r="U54" s="79"/>
    </row>
    <row r="55" spans="17:21">
      <c r="Q55" s="79"/>
      <c r="R55" s="79"/>
      <c r="S55" s="79"/>
      <c r="T55" s="79"/>
      <c r="U55" s="79"/>
    </row>
    <row r="56" spans="17:21">
      <c r="Q56" s="79"/>
      <c r="R56" s="79"/>
      <c r="S56" s="79"/>
      <c r="T56" s="79"/>
      <c r="U56" s="79"/>
    </row>
    <row r="57" spans="17:21">
      <c r="Q57" s="79"/>
      <c r="R57" s="79"/>
      <c r="S57" s="79"/>
      <c r="T57" s="79"/>
      <c r="U57" s="79"/>
    </row>
  </sheetData>
  <mergeCells count="12">
    <mergeCell ref="A1:P1"/>
    <mergeCell ref="A2:B2"/>
    <mergeCell ref="A3:B3"/>
    <mergeCell ref="F4:G4"/>
    <mergeCell ref="H4:I4"/>
    <mergeCell ref="J4:N4"/>
    <mergeCell ref="O4:P4"/>
    <mergeCell ref="A4:A5"/>
    <mergeCell ref="B4:B5"/>
    <mergeCell ref="C4:C5"/>
    <mergeCell ref="D4:D5"/>
    <mergeCell ref="E4:E5"/>
  </mergeCells>
  <dataValidations count="1">
    <dataValidation type="list" allowBlank="1" showInputMessage="1" showErrorMessage="1" sqref="G2:H3">
      <formula1>类别</formula1>
    </dataValidation>
  </dataValidations>
  <pageMargins left="0.75" right="0.75" top="1" bottom="1" header="0.5" footer="0.5"/>
  <pageSetup paperSize="9" orientation="portrait" horizontalDpi="300" verticalDpi="300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tabColor indexed="10"/>
  </sheetPr>
  <dimension ref="A1:IV10"/>
  <sheetViews>
    <sheetView showGridLines="0" workbookViewId="0">
      <pane xSplit="3" ySplit="2" topLeftCell="D3" activePane="bottomRight" state="frozen"/>
      <selection/>
      <selection pane="topRight"/>
      <selection pane="bottomLeft"/>
      <selection pane="bottomRight" activeCell="V22" sqref="V22"/>
    </sheetView>
  </sheetViews>
  <sheetFormatPr defaultColWidth="9" defaultRowHeight="18.75" customHeight="1"/>
  <cols>
    <col min="1" max="1" width="10.125" style="29" customWidth="1"/>
    <col min="2" max="2" width="15" style="30" customWidth="1"/>
    <col min="3" max="3" width="3.875" style="30" customWidth="1"/>
    <col min="4" max="4" width="4.5" style="31" customWidth="1"/>
    <col min="5" max="5" width="7" style="31" customWidth="1"/>
    <col min="6" max="6" width="9.625" style="31" customWidth="1"/>
    <col min="7" max="7" width="14.75" style="31" customWidth="1"/>
    <col min="8" max="8" width="10.125" style="31" customWidth="1"/>
    <col min="9" max="9" width="13.25" style="31" customWidth="1"/>
    <col min="10" max="10" width="11.75" style="31" customWidth="1"/>
    <col min="11" max="11" width="11" style="31" customWidth="1"/>
    <col min="12" max="12" width="7.125" style="31" customWidth="1"/>
    <col min="13" max="13" width="10.25" style="31" customWidth="1"/>
    <col min="14" max="14" width="13.25" style="31" customWidth="1"/>
    <col min="15" max="15" width="11.75" style="31" customWidth="1"/>
    <col min="16" max="16" width="5.25" style="31" customWidth="1"/>
    <col min="17" max="18" width="7.375" style="31" customWidth="1"/>
    <col min="19" max="20" width="10.25" style="31" customWidth="1"/>
    <col min="21" max="22" width="9" style="31"/>
    <col min="257" max="16384" width="9" style="30"/>
  </cols>
  <sheetData>
    <row r="1" ht="18" customHeight="1" spans="1:256">
      <c r="A1" s="32" t="s">
        <v>235</v>
      </c>
      <c r="B1" s="32"/>
      <c r="D1" s="33" t="s">
        <v>236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44"/>
      <c r="P1" s="45"/>
      <c r="Q1" s="46">
        <v>10</v>
      </c>
      <c r="R1" s="47"/>
      <c r="S1" s="48">
        <v>850</v>
      </c>
      <c r="T1" s="47"/>
      <c r="U1" s="47"/>
      <c r="V1" s="47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</row>
    <row r="2" ht="15.75" customHeight="1" spans="1:256">
      <c r="A2" s="35" t="s">
        <v>237</v>
      </c>
      <c r="B2" s="35"/>
      <c r="D2" s="36" t="s">
        <v>206</v>
      </c>
      <c r="E2" s="36" t="s">
        <v>207</v>
      </c>
      <c r="F2" s="37" t="s">
        <v>28</v>
      </c>
      <c r="G2" s="38" t="s">
        <v>104</v>
      </c>
      <c r="H2" s="38" t="s">
        <v>208</v>
      </c>
      <c r="I2" s="38" t="s">
        <v>209</v>
      </c>
      <c r="J2" s="38" t="s">
        <v>210</v>
      </c>
      <c r="K2" s="38" t="s">
        <v>211</v>
      </c>
      <c r="L2" s="38" t="s">
        <v>159</v>
      </c>
      <c r="M2" s="38" t="s">
        <v>163</v>
      </c>
      <c r="N2" s="38" t="s">
        <v>188</v>
      </c>
      <c r="O2" s="36" t="s">
        <v>9</v>
      </c>
      <c r="P2" s="36" t="s">
        <v>10</v>
      </c>
      <c r="Q2" s="36" t="s">
        <v>11</v>
      </c>
      <c r="R2" s="36" t="s">
        <v>34</v>
      </c>
      <c r="S2" s="36" t="s">
        <v>35</v>
      </c>
      <c r="T2" s="38" t="s">
        <v>212</v>
      </c>
      <c r="U2" s="38" t="s">
        <v>213</v>
      </c>
      <c r="V2" s="38" t="s">
        <v>238</v>
      </c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</row>
    <row r="3" customHeight="1" spans="1:22">
      <c r="A3" s="39" t="s">
        <v>239</v>
      </c>
      <c r="B3" s="40"/>
      <c r="D3" s="41">
        <v>1</v>
      </c>
      <c r="E3" s="41" t="s">
        <v>215</v>
      </c>
      <c r="F3" s="41">
        <v>43184</v>
      </c>
      <c r="G3" s="41" t="s">
        <v>113</v>
      </c>
      <c r="H3" s="41" t="s">
        <v>90</v>
      </c>
      <c r="I3" s="41" t="s">
        <v>91</v>
      </c>
      <c r="J3" s="41"/>
      <c r="K3" s="41"/>
      <c r="L3" s="41"/>
      <c r="M3" s="41" t="s">
        <v>114</v>
      </c>
      <c r="N3" s="41" t="s">
        <v>115</v>
      </c>
      <c r="O3" s="41">
        <v>111</v>
      </c>
      <c r="P3" s="41" t="s">
        <v>117</v>
      </c>
      <c r="Q3" s="41">
        <v>5</v>
      </c>
      <c r="R3" s="41">
        <v>50</v>
      </c>
      <c r="S3" s="41">
        <v>250</v>
      </c>
      <c r="T3" s="41"/>
      <c r="U3" s="41"/>
      <c r="V3" s="41" t="s">
        <v>194</v>
      </c>
    </row>
    <row r="4" customHeight="1" spans="1:22">
      <c r="A4" s="39" t="s">
        <v>240</v>
      </c>
      <c r="B4" s="40"/>
      <c r="D4" s="41">
        <v>2</v>
      </c>
      <c r="E4" s="41" t="s">
        <v>215</v>
      </c>
      <c r="F4" s="41">
        <v>43184</v>
      </c>
      <c r="G4" s="41" t="s">
        <v>113</v>
      </c>
      <c r="H4" s="41" t="s">
        <v>90</v>
      </c>
      <c r="I4" s="41" t="s">
        <v>91</v>
      </c>
      <c r="J4" s="41"/>
      <c r="K4" s="41"/>
      <c r="L4" s="41"/>
      <c r="M4" s="41" t="s">
        <v>118</v>
      </c>
      <c r="N4" s="41" t="s">
        <v>119</v>
      </c>
      <c r="O4" s="41">
        <v>222</v>
      </c>
      <c r="P4" s="41" t="s">
        <v>117</v>
      </c>
      <c r="Q4" s="41">
        <v>5</v>
      </c>
      <c r="R4" s="41">
        <v>120</v>
      </c>
      <c r="S4" s="41">
        <v>600</v>
      </c>
      <c r="T4" s="41"/>
      <c r="U4" s="41"/>
      <c r="V4" s="41" t="s">
        <v>194</v>
      </c>
    </row>
    <row r="5" customHeight="1" spans="1:2">
      <c r="A5" s="39" t="s">
        <v>207</v>
      </c>
      <c r="B5" s="42" t="s">
        <v>215</v>
      </c>
    </row>
    <row r="6" customHeight="1" spans="1:2">
      <c r="A6" s="39" t="s">
        <v>241</v>
      </c>
      <c r="B6" s="42"/>
    </row>
    <row r="7" customHeight="1" spans="1:2">
      <c r="A7" s="39" t="s">
        <v>209</v>
      </c>
      <c r="B7" s="42"/>
    </row>
    <row r="8" customHeight="1" spans="1:2">
      <c r="A8" s="36" t="s">
        <v>242</v>
      </c>
      <c r="B8" s="42"/>
    </row>
    <row r="9" customHeight="1" spans="1:2">
      <c r="A9" s="36" t="s">
        <v>243</v>
      </c>
      <c r="B9" s="42"/>
    </row>
    <row r="10" customHeight="1" spans="1:2">
      <c r="A10" s="36" t="s">
        <v>214</v>
      </c>
      <c r="B10" s="43"/>
    </row>
  </sheetData>
  <mergeCells count="3">
    <mergeCell ref="A1:B1"/>
    <mergeCell ref="D1:N1"/>
    <mergeCell ref="A2:B2"/>
  </mergeCells>
  <dataValidations count="1">
    <dataValidation type="list" allowBlank="1" showInputMessage="1" showErrorMessage="1" sqref="B5">
      <formula1>"入库,出库"</formula1>
    </dataValidation>
  </dataValidations>
  <pageMargins left="0.75" right="0.75" top="1" bottom="1" header="0.5" footer="0.5"/>
  <pageSetup paperSize="9" orientation="portrait" verticalDpi="180"/>
  <headerFooter alignWithMargins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6"/>
  <dimension ref="A1:F17"/>
  <sheetViews>
    <sheetView showGridLines="0" workbookViewId="0">
      <selection activeCell="P9" sqref="P9"/>
    </sheetView>
  </sheetViews>
  <sheetFormatPr defaultColWidth="9" defaultRowHeight="15.6" outlineLevelCol="5"/>
  <cols>
    <col min="1" max="1" width="33.125" style="8" customWidth="1"/>
    <col min="2" max="2" width="24.25" style="8" customWidth="1"/>
    <col min="3" max="3" width="26.875" style="8" customWidth="1"/>
    <col min="4" max="16384" width="9" style="8"/>
  </cols>
  <sheetData>
    <row r="1" s="5" customFormat="1" ht="34.5" customHeight="1" spans="1:6">
      <c r="A1" s="9" t="s">
        <v>244</v>
      </c>
      <c r="B1" s="9"/>
      <c r="C1" s="9"/>
      <c r="D1" s="10"/>
      <c r="E1" s="10"/>
      <c r="F1" s="10"/>
    </row>
    <row r="2" s="5" customFormat="1" ht="21" customHeight="1" spans="1:3">
      <c r="A2" s="11" t="s">
        <v>245</v>
      </c>
      <c r="C2" s="12"/>
    </row>
    <row r="3" s="5" customFormat="1" ht="26.25" customHeight="1" spans="1:3">
      <c r="A3" s="13" t="s">
        <v>56</v>
      </c>
      <c r="B3" s="14" t="s">
        <v>246</v>
      </c>
      <c r="C3" s="14" t="s">
        <v>247</v>
      </c>
    </row>
    <row r="4" s="6" customFormat="1" ht="35.25" customHeight="1" spans="1:3">
      <c r="A4" s="15" t="s">
        <v>248</v>
      </c>
      <c r="B4" s="16">
        <v>690</v>
      </c>
      <c r="C4" s="16">
        <v>690</v>
      </c>
    </row>
    <row r="5" s="5" customFormat="1" ht="35.25" customHeight="1" spans="1:3">
      <c r="A5" s="17" t="s">
        <v>249</v>
      </c>
      <c r="B5" s="18">
        <v>610</v>
      </c>
      <c r="C5" s="18">
        <v>610</v>
      </c>
    </row>
    <row r="6" s="5" customFormat="1" ht="35.25" customHeight="1" spans="1:3">
      <c r="A6" s="19"/>
      <c r="B6" s="16"/>
      <c r="C6" s="16"/>
    </row>
    <row r="7" s="5" customFormat="1" ht="35.25" customHeight="1" spans="1:3">
      <c r="A7" s="15" t="s">
        <v>250</v>
      </c>
      <c r="B7" s="18">
        <f>B4-B5</f>
        <v>80</v>
      </c>
      <c r="C7" s="18">
        <f>C4-C5</f>
        <v>80</v>
      </c>
    </row>
    <row r="8" s="5" customFormat="1" ht="35.25" customHeight="1" spans="1:3">
      <c r="A8" s="19" t="s">
        <v>251</v>
      </c>
      <c r="B8" s="16">
        <v>50</v>
      </c>
      <c r="C8" s="16">
        <v>50</v>
      </c>
    </row>
    <row r="9" s="5" customFormat="1" ht="35.25" customHeight="1" spans="1:3">
      <c r="A9" s="17" t="s">
        <v>252</v>
      </c>
      <c r="B9" s="18">
        <v>50</v>
      </c>
      <c r="C9" s="18">
        <v>50</v>
      </c>
    </row>
    <row r="10" s="5" customFormat="1" ht="35.25" customHeight="1" spans="1:3">
      <c r="A10" s="15" t="s">
        <v>253</v>
      </c>
      <c r="B10" s="16">
        <f>B7+B8-B9</f>
        <v>80</v>
      </c>
      <c r="C10" s="16">
        <f>C7+C8-C9</f>
        <v>80</v>
      </c>
    </row>
    <row r="11" s="5" customFormat="1" ht="35.25" customHeight="1" spans="1:3">
      <c r="A11" s="19"/>
      <c r="B11" s="16"/>
      <c r="C11" s="16"/>
    </row>
    <row r="12" s="5" customFormat="1" ht="35.25" customHeight="1" spans="1:3">
      <c r="A12" s="20"/>
      <c r="B12" s="21"/>
      <c r="C12" s="21"/>
    </row>
    <row r="13" s="5" customFormat="1" ht="35.25" customHeight="1" spans="1:3">
      <c r="A13" s="22" t="s">
        <v>254</v>
      </c>
      <c r="B13" s="16">
        <v>2765</v>
      </c>
      <c r="C13" s="16">
        <v>2765</v>
      </c>
    </row>
    <row r="14" s="5" customFormat="1" ht="35.25" customHeight="1" spans="1:3">
      <c r="A14" s="23"/>
      <c r="B14" s="24"/>
      <c r="C14" s="24"/>
    </row>
    <row r="15" s="5" customFormat="1" ht="35.25" customHeight="1" spans="1:3">
      <c r="A15" s="25"/>
      <c r="B15" s="25"/>
      <c r="C15" s="25"/>
    </row>
    <row r="16" s="7" customFormat="1" ht="26.25" customHeight="1" spans="1:3">
      <c r="A16" s="26" t="s">
        <v>255</v>
      </c>
      <c r="B16" s="27"/>
      <c r="C16" s="28"/>
    </row>
    <row r="17" s="7" customFormat="1" spans="1:3">
      <c r="A17" s="8"/>
      <c r="B17" s="8"/>
      <c r="C17" s="8"/>
    </row>
  </sheetData>
  <mergeCells count="1">
    <mergeCell ref="A1:C1"/>
  </mergeCells>
  <printOptions horizontalCentered="1"/>
  <pageMargins left="0.747916666666667" right="0.747916666666667" top="0.984027777777778" bottom="0.984027777777778" header="0.511805555555556" footer="0.511805555555556"/>
  <pageSetup paperSize="9" orientation="portrait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>
    <tabColor indexed="58"/>
  </sheetPr>
  <dimension ref="A1:B45"/>
  <sheetViews>
    <sheetView showGridLines="0" workbookViewId="0">
      <pane ySplit="1" topLeftCell="A2" activePane="bottomLeft" state="frozen"/>
      <selection/>
      <selection pane="bottomLeft" activeCell="E13" sqref="D10:E13"/>
    </sheetView>
  </sheetViews>
  <sheetFormatPr defaultColWidth="9" defaultRowHeight="15.6" outlineLevelCol="1"/>
  <cols>
    <col min="1" max="1" width="12.5" customWidth="1"/>
    <col min="2" max="2" width="13.75" customWidth="1"/>
    <col min="9" max="9" width="31.5" customWidth="1"/>
  </cols>
  <sheetData>
    <row r="1" ht="30" customHeight="1" spans="1:2">
      <c r="A1" s="1" t="s">
        <v>83</v>
      </c>
      <c r="B1" s="1" t="s">
        <v>256</v>
      </c>
    </row>
    <row r="2" spans="1:2">
      <c r="A2" s="2" t="s">
        <v>257</v>
      </c>
      <c r="B2" s="2" t="s">
        <v>258</v>
      </c>
    </row>
    <row r="3" spans="1:2">
      <c r="A3" s="2" t="s">
        <v>259</v>
      </c>
      <c r="B3" s="2" t="s">
        <v>260</v>
      </c>
    </row>
    <row r="4" spans="1:2">
      <c r="A4" s="2"/>
      <c r="B4" s="2"/>
    </row>
    <row r="5" spans="1:2">
      <c r="A5" s="2"/>
      <c r="B5" s="2"/>
    </row>
    <row r="6" spans="1:2">
      <c r="A6" s="2"/>
      <c r="B6" s="2"/>
    </row>
    <row r="7" spans="1:2">
      <c r="A7" s="3"/>
      <c r="B7" s="3"/>
    </row>
    <row r="8" spans="1:2">
      <c r="A8" s="3"/>
      <c r="B8" s="3"/>
    </row>
    <row r="9" spans="1:2">
      <c r="A9" s="3"/>
      <c r="B9" s="3"/>
    </row>
    <row r="10" spans="1:2">
      <c r="A10" s="3"/>
      <c r="B10" s="3"/>
    </row>
    <row r="11" spans="1:2">
      <c r="A11" s="3"/>
      <c r="B11" s="3"/>
    </row>
    <row r="12" spans="1:2">
      <c r="A12" s="3"/>
      <c r="B12" s="3"/>
    </row>
    <row r="13" spans="1:2">
      <c r="A13" s="3"/>
      <c r="B13" s="3"/>
    </row>
    <row r="14" spans="1:2">
      <c r="A14" s="3"/>
      <c r="B14" s="3"/>
    </row>
    <row r="15" spans="1:2">
      <c r="A15" s="3"/>
      <c r="B15" s="3"/>
    </row>
    <row r="16" spans="1:2">
      <c r="A16" s="3"/>
      <c r="B16" s="3"/>
    </row>
    <row r="17" spans="1:2">
      <c r="A17" s="3"/>
      <c r="B17" s="3"/>
    </row>
    <row r="18" spans="1:2">
      <c r="A18" s="3"/>
      <c r="B18" s="3"/>
    </row>
    <row r="19" spans="1:2">
      <c r="A19" s="3"/>
      <c r="B19" s="3"/>
    </row>
    <row r="20" spans="1:2">
      <c r="A20" s="3"/>
      <c r="B20" s="3"/>
    </row>
    <row r="21" spans="1:2">
      <c r="A21" s="3"/>
      <c r="B21" s="3"/>
    </row>
    <row r="22" spans="1:2">
      <c r="A22" s="3"/>
      <c r="B22" s="3"/>
    </row>
    <row r="23" spans="1:2">
      <c r="A23" s="3"/>
      <c r="B23" s="3"/>
    </row>
    <row r="24" spans="1:2">
      <c r="A24" s="3"/>
      <c r="B24" s="3"/>
    </row>
    <row r="25" spans="1:2">
      <c r="A25" s="3"/>
      <c r="B25" s="3"/>
    </row>
    <row r="26" spans="1:2">
      <c r="A26" s="3"/>
      <c r="B26" s="3"/>
    </row>
    <row r="27" spans="1:2">
      <c r="A27" s="3"/>
      <c r="B27" s="3"/>
    </row>
    <row r="28" spans="1:2">
      <c r="A28" s="3"/>
      <c r="B28" s="3"/>
    </row>
    <row r="29" spans="1:2">
      <c r="A29" s="3"/>
      <c r="B29" s="3"/>
    </row>
    <row r="30" spans="1:2">
      <c r="A30" s="3"/>
      <c r="B30" s="3"/>
    </row>
    <row r="31" spans="1:2">
      <c r="A31" s="3"/>
      <c r="B31" s="3"/>
    </row>
    <row r="32" spans="1:2">
      <c r="A32" s="3"/>
      <c r="B32" s="3"/>
    </row>
    <row r="33" spans="1:2">
      <c r="A33" s="3"/>
      <c r="B33" s="3"/>
    </row>
    <row r="34" spans="1:2">
      <c r="A34" s="3"/>
      <c r="B34" s="3"/>
    </row>
    <row r="35" spans="1:2">
      <c r="A35" s="3"/>
      <c r="B35" s="3"/>
    </row>
    <row r="36" spans="1:2">
      <c r="A36" s="3"/>
      <c r="B36" s="3"/>
    </row>
    <row r="37" spans="1:2">
      <c r="A37" s="3"/>
      <c r="B37" s="3"/>
    </row>
    <row r="38" spans="1:2">
      <c r="A38" s="3"/>
      <c r="B38" s="3"/>
    </row>
    <row r="39" spans="1:2">
      <c r="A39" s="3"/>
      <c r="B39" s="3"/>
    </row>
    <row r="40" spans="1:2">
      <c r="A40" s="3"/>
      <c r="B40" s="3"/>
    </row>
    <row r="41" spans="1:2">
      <c r="A41" s="3"/>
      <c r="B41" s="3"/>
    </row>
    <row r="42" spans="1:2">
      <c r="A42" s="3"/>
      <c r="B42" s="3"/>
    </row>
    <row r="43" spans="1:2">
      <c r="A43" s="3"/>
      <c r="B43" s="3"/>
    </row>
    <row r="44" spans="1:2">
      <c r="A44" s="3"/>
      <c r="B44" s="3"/>
    </row>
    <row r="45" spans="1:2">
      <c r="A45" s="4"/>
      <c r="B45" s="4"/>
    </row>
  </sheetData>
  <pageMargins left="0.75" right="0.75" top="1" bottom="1" header="0.5" footer="0.5"/>
  <pageSetup paperSize="9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联系QQ:215843231</Company>
  <Application>Microsoft Excel</Application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送货单打印格式</vt:lpstr>
      <vt:lpstr>首页</vt:lpstr>
      <vt:lpstr>SanTem</vt:lpstr>
      <vt:lpstr>使用说明</vt:lpstr>
      <vt:lpstr>系统设置</vt:lpstr>
      <vt:lpstr>供应商总览</vt:lpstr>
      <vt:lpstr>供应商对账</vt:lpstr>
      <vt:lpstr>客户对账</vt:lpstr>
      <vt:lpstr>客户总览</vt:lpstr>
      <vt:lpstr>账户总览</vt:lpstr>
      <vt:lpstr>账户对账</vt:lpstr>
      <vt:lpstr>付款明细</vt:lpstr>
      <vt:lpstr>收款明细</vt:lpstr>
      <vt:lpstr>客户资料</vt:lpstr>
      <vt:lpstr>供应商资料</vt:lpstr>
      <vt:lpstr>产品资料</vt:lpstr>
      <vt:lpstr>进货录入</vt:lpstr>
      <vt:lpstr>销售录入</vt:lpstr>
      <vt:lpstr>入库单打印格式</vt:lpstr>
      <vt:lpstr>数据库</vt:lpstr>
      <vt:lpstr>temp</vt:lpstr>
      <vt:lpstr>单品台账</vt:lpstr>
      <vt:lpstr>进销存报表</vt:lpstr>
      <vt:lpstr>数据查询</vt:lpstr>
      <vt:lpstr>利润表</vt:lpstr>
      <vt:lpstr>员工信息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A小伟</cp:lastModifiedBy>
  <cp:revision>1</cp:revision>
  <dcterms:created xsi:type="dcterms:W3CDTF">2012-05-07T06:56:00Z</dcterms:created>
  <cp:lastPrinted>2017-02-25T01:06:00Z</cp:lastPrinted>
  <dcterms:modified xsi:type="dcterms:W3CDTF">2023-02-02T09:35:23Z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3CFFBA4B86CF42CEA6FDF33D9EF849FC</vt:lpwstr>
  </property>
</Properties>
</file>