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468" windowHeight="9300" tabRatio="690"/>
  </bookViews>
  <sheets>
    <sheet name="主界面和使用说明" sheetId="1" r:id="rId1"/>
    <sheet name="产品资料" sheetId="15" r:id="rId2"/>
    <sheet name="供货商" sheetId="7" r:id="rId3"/>
    <sheet name="商品入库" sheetId="2" r:id="rId4"/>
    <sheet name="入库单打印" sheetId="14" r:id="rId5"/>
    <sheet name="领料部门" sheetId="8" r:id="rId6"/>
    <sheet name="商品出库" sheetId="3" r:id="rId7"/>
    <sheet name="领料单打印" sheetId="11" r:id="rId8"/>
    <sheet name="库存表" sheetId="6" r:id="rId9"/>
    <sheet name="月报表" sheetId="13" r:id="rId10"/>
    <sheet name="使用说明" sheetId="16" r:id="rId11"/>
  </sheets>
  <definedNames>
    <definedName name="_xlnm._FilterDatabase" localSheetId="3" hidden="1">商品入库!$D$2:$F$994</definedName>
    <definedName name="link">INDIRECT(主界面和使用说明!$C1&amp;"!a1")</definedName>
    <definedName name="_xlnm.Print_Area" localSheetId="7">领料单打印!$A$1:$J$14</definedName>
    <definedName name="_xlnm.Print_Area" localSheetId="4">入库单打印!$A$1:$N$13</definedName>
    <definedName name="_xlnm.Print_Area" localSheetId="9">月报表!$A$1:$M$18</definedName>
    <definedName name="qqq">库存表!$T$5:$U$6</definedName>
    <definedName name="_xlnm.Extract" localSheetId="3">商品入库!#REF!</definedName>
  </definedNames>
  <calcPr calcId="144525"/>
</workbook>
</file>

<file path=xl/sharedStrings.xml><?xml version="1.0" encoding="utf-8"?>
<sst xmlns="http://schemas.openxmlformats.org/spreadsheetml/2006/main" count="384" uniqueCount="183">
  <si>
    <t>Excel进销存含领料单打印及月报表</t>
  </si>
  <si>
    <t>月份</t>
  </si>
  <si>
    <t>基础资料</t>
  </si>
  <si>
    <t>出入库单</t>
  </si>
  <si>
    <t>综合查询</t>
  </si>
  <si>
    <t>产品资料</t>
  </si>
  <si>
    <t>商品入库</t>
  </si>
  <si>
    <t>入库单打印</t>
  </si>
  <si>
    <t>供货商</t>
  </si>
  <si>
    <t>商品出库</t>
  </si>
  <si>
    <t>领料单打印</t>
  </si>
  <si>
    <t>领料部门</t>
  </si>
  <si>
    <t>月报表</t>
  </si>
  <si>
    <t>库存表</t>
  </si>
  <si>
    <t>功能介绍：会用Excel电子表格，就会用我做的软件。只需维护产品资料,日常输入进货和销售的记录(红色字部份)
         自动统计库存。非常简单的记账本。
=========软件使用说明===========
1.出入库只输红色字休部份,其他会自动公式显示.
2.打印入库单及出库单时,只要复制出入库单号,即能打印.
3.表格字段和整个结构不允许修改和删除，否则数据不能自动统计</t>
  </si>
  <si>
    <t>使用本账册，第一步：增加产品资料，之后产品的入库出库才能操作。后面都设置了公式。</t>
  </si>
  <si>
    <t>第二步：商品入库跟商品出库只需填红字部分</t>
  </si>
  <si>
    <t>第三步：表格字段和整个结构不允许修改和删除，密码可以提供，但是建议不要用密码打开，公式全部安全锁定</t>
  </si>
  <si>
    <t>第四步：打印入库单和出库单时，只要复制出入库单号，既可以打印</t>
  </si>
  <si>
    <t>第五步：出入库只输入红色字体部分，其他公式自动显示</t>
  </si>
  <si>
    <t>产品资料库</t>
  </si>
  <si>
    <t>返回主界面 &lt;&lt;</t>
  </si>
  <si>
    <t>编号</t>
  </si>
  <si>
    <t>名称</t>
  </si>
  <si>
    <t>型号</t>
  </si>
  <si>
    <t>单位</t>
  </si>
  <si>
    <t>分类</t>
  </si>
  <si>
    <t>38</t>
  </si>
  <si>
    <t>放大器</t>
  </si>
  <si>
    <r>
      <rPr>
        <sz val="11"/>
        <color theme="1"/>
        <rFont val="微软雅黑"/>
        <charset val="134"/>
      </rPr>
      <t>m</t>
    </r>
    <r>
      <rPr>
        <sz val="11"/>
        <rFont val="微软雅黑"/>
        <charset val="134"/>
      </rPr>
      <t>b-19</t>
    </r>
  </si>
  <si>
    <t>只</t>
  </si>
  <si>
    <t>放大器类</t>
  </si>
  <si>
    <t>39</t>
  </si>
  <si>
    <t>功放</t>
  </si>
  <si>
    <r>
      <rPr>
        <sz val="11"/>
        <color theme="1"/>
        <rFont val="微软雅黑"/>
        <charset val="134"/>
      </rPr>
      <t>1</t>
    </r>
    <r>
      <rPr>
        <sz val="11"/>
        <rFont val="微软雅黑"/>
        <charset val="134"/>
      </rPr>
      <t>740-</t>
    </r>
  </si>
  <si>
    <t>40</t>
  </si>
  <si>
    <t>1330-</t>
  </si>
  <si>
    <t>41</t>
  </si>
  <si>
    <t>线放</t>
  </si>
  <si>
    <t>1230-</t>
  </si>
  <si>
    <t>42</t>
  </si>
  <si>
    <t>p2150311n</t>
  </si>
  <si>
    <t>43</t>
  </si>
  <si>
    <t>mb-19</t>
  </si>
  <si>
    <t>44</t>
  </si>
  <si>
    <t>mv-300-</t>
  </si>
  <si>
    <t>器件类</t>
  </si>
  <si>
    <t>45</t>
  </si>
  <si>
    <t>ca-280-</t>
  </si>
  <si>
    <t>46</t>
  </si>
  <si>
    <t>gf-1330-</t>
  </si>
  <si>
    <t>供应商资料</t>
  </si>
  <si>
    <t>供货商简称</t>
  </si>
  <si>
    <t>公司名称</t>
  </si>
  <si>
    <t>联系人</t>
  </si>
  <si>
    <t>电话</t>
  </si>
  <si>
    <t>传真</t>
  </si>
  <si>
    <t>手机</t>
  </si>
  <si>
    <t>通讯地址</t>
  </si>
  <si>
    <t>邮政编码</t>
  </si>
  <si>
    <t>性别</t>
  </si>
  <si>
    <t>备注</t>
  </si>
  <si>
    <t>蓬江</t>
  </si>
  <si>
    <t>熊猫办公XXXXXXX有限公司</t>
  </si>
  <si>
    <t>小李1</t>
  </si>
  <si>
    <t>供应商1</t>
  </si>
  <si>
    <t>小李2</t>
  </si>
  <si>
    <t>供应商2</t>
  </si>
  <si>
    <t>小李3</t>
  </si>
  <si>
    <t>供应商3</t>
  </si>
  <si>
    <t>小李4</t>
  </si>
  <si>
    <t>供应商4</t>
  </si>
  <si>
    <t>小李5</t>
  </si>
  <si>
    <t>供应商5</t>
  </si>
  <si>
    <t>小李6</t>
  </si>
  <si>
    <t>供应商6</t>
  </si>
  <si>
    <t>小李7</t>
  </si>
  <si>
    <t>供应商7</t>
  </si>
  <si>
    <t>小李8</t>
  </si>
  <si>
    <t>供应商8</t>
  </si>
  <si>
    <t>小李9</t>
  </si>
  <si>
    <t>供应商9</t>
  </si>
  <si>
    <t>小李10</t>
  </si>
  <si>
    <t>供应商10</t>
  </si>
  <si>
    <t>小李11</t>
  </si>
  <si>
    <t>供应商11</t>
  </si>
  <si>
    <t>小李12</t>
  </si>
  <si>
    <t>供应商12</t>
  </si>
  <si>
    <t>小李13</t>
  </si>
  <si>
    <t>入库单号</t>
  </si>
  <si>
    <t>进货日期</t>
  </si>
  <si>
    <t>商品编码</t>
  </si>
  <si>
    <t>商品名称</t>
  </si>
  <si>
    <t>规格型号</t>
  </si>
  <si>
    <t>进货数量</t>
  </si>
  <si>
    <t>进货单价</t>
  </si>
  <si>
    <t>总金额</t>
  </si>
  <si>
    <t>进货人</t>
  </si>
  <si>
    <t>供货商全称</t>
  </si>
  <si>
    <t>RK1213-1</t>
  </si>
  <si>
    <t>小明</t>
  </si>
  <si>
    <t>RK1213-2</t>
  </si>
  <si>
    <t>ＸＸＸＸ有线电视台器材验收单</t>
  </si>
  <si>
    <t>NO.</t>
  </si>
  <si>
    <t>白色:存根联 红色:领料员 黄色:财务联</t>
  </si>
  <si>
    <t>本领料单只需改红字单号，中间设了公式，请勿动</t>
  </si>
  <si>
    <t>来货单位:</t>
  </si>
  <si>
    <t>日期:</t>
  </si>
  <si>
    <t>编  号</t>
  </si>
  <si>
    <t>商品名称规格</t>
  </si>
  <si>
    <t>原发数</t>
  </si>
  <si>
    <t>实收数</t>
  </si>
  <si>
    <t>验    收        
差(-)   溢(+)</t>
  </si>
  <si>
    <t>数量</t>
  </si>
  <si>
    <t>单价</t>
  </si>
  <si>
    <t>金额</t>
  </si>
  <si>
    <t>合计</t>
  </si>
  <si>
    <t>业务主管</t>
  </si>
  <si>
    <t>验收员</t>
  </si>
  <si>
    <t>复核</t>
  </si>
  <si>
    <t>制表</t>
  </si>
  <si>
    <t>职务</t>
  </si>
  <si>
    <t>习城乡西街村</t>
  </si>
  <si>
    <t>张松林</t>
  </si>
  <si>
    <t>习城乡王店村</t>
  </si>
  <si>
    <t>张华</t>
  </si>
  <si>
    <t>习城乡杨店村</t>
  </si>
  <si>
    <t>段合法</t>
  </si>
  <si>
    <t>习城乡韩岗村</t>
  </si>
  <si>
    <t>马彪</t>
  </si>
  <si>
    <t>习城乡马寨村</t>
  </si>
  <si>
    <t>刘飞虎</t>
  </si>
  <si>
    <t>习城乡陈寨村</t>
  </si>
  <si>
    <t>刘飞虎1</t>
  </si>
  <si>
    <t>习城乡青古庄</t>
  </si>
  <si>
    <t>刘飞虎2</t>
  </si>
  <si>
    <t>黄河滩环建房</t>
  </si>
  <si>
    <t>刘飞虎3</t>
  </si>
  <si>
    <t>发货单号</t>
  </si>
  <si>
    <t>日期</t>
  </si>
  <si>
    <t>领料单位</t>
  </si>
  <si>
    <t>商品类别</t>
  </si>
  <si>
    <t>参考单价</t>
  </si>
  <si>
    <t>CK1213-1</t>
  </si>
  <si>
    <t>林广钦</t>
  </si>
  <si>
    <t/>
  </si>
  <si>
    <t>本单不作付出凭证</t>
  </si>
  <si>
    <r>
      <rPr>
        <sz val="16"/>
        <rFont val="微软雅黑"/>
        <charset val="134"/>
      </rPr>
      <t xml:space="preserve"> </t>
    </r>
    <r>
      <rPr>
        <u/>
        <sz val="16"/>
        <color indexed="9"/>
        <rFont val="微软雅黑"/>
        <charset val="134"/>
      </rPr>
      <t>.</t>
    </r>
    <r>
      <rPr>
        <sz val="16"/>
        <color indexed="9"/>
        <rFont val="微软雅黑"/>
        <charset val="134"/>
      </rPr>
      <t xml:space="preserve">     </t>
    </r>
    <r>
      <rPr>
        <u/>
        <sz val="16"/>
        <rFont val="微软雅黑"/>
        <charset val="134"/>
      </rPr>
      <t xml:space="preserve">  ＸＸＸＸ 有 线 电 视 台  </t>
    </r>
    <r>
      <rPr>
        <u/>
        <sz val="16"/>
        <color indexed="9"/>
        <rFont val="微软雅黑"/>
        <charset val="134"/>
      </rPr>
      <t>.</t>
    </r>
  </si>
  <si>
    <t>只作出库付件</t>
  </si>
  <si>
    <t>领  料  单</t>
  </si>
  <si>
    <t>领料单位:</t>
  </si>
  <si>
    <t>单位:元/件(米)</t>
  </si>
  <si>
    <t>器 材 名 称</t>
  </si>
  <si>
    <t>合            计</t>
  </si>
  <si>
    <t>领用人</t>
  </si>
  <si>
    <t>财会</t>
  </si>
  <si>
    <t>编  码</t>
  </si>
  <si>
    <t>期初库存</t>
  </si>
  <si>
    <t>本月入库</t>
  </si>
  <si>
    <t>本月出库</t>
  </si>
  <si>
    <t>期未库存</t>
  </si>
  <si>
    <t>ＸＸＸＸ广播电视台仓库器材购进及出库月报表</t>
  </si>
  <si>
    <t>类别</t>
  </si>
  <si>
    <t>品名规格</t>
  </si>
  <si>
    <t>上月金额</t>
  </si>
  <si>
    <t>本月结存</t>
  </si>
  <si>
    <t>本表不用操作，只要打印就行</t>
  </si>
  <si>
    <t>购进(验收)</t>
  </si>
  <si>
    <t>其他</t>
  </si>
  <si>
    <t>小计</t>
  </si>
  <si>
    <t>领用</t>
  </si>
  <si>
    <t>报损</t>
  </si>
  <si>
    <t>金 额</t>
  </si>
  <si>
    <t>分支器类</t>
  </si>
  <si>
    <t>线类</t>
  </si>
  <si>
    <t>配件类</t>
  </si>
  <si>
    <t>工具类</t>
  </si>
  <si>
    <t>台主管领导</t>
  </si>
  <si>
    <t>施工主管</t>
  </si>
  <si>
    <t>会计</t>
  </si>
  <si>
    <t>保管</t>
  </si>
  <si>
    <t>记账</t>
  </si>
  <si>
    <t>使用说明</t>
  </si>
</sst>
</file>

<file path=xl/styles.xml><?xml version="1.0" encoding="utf-8"?>
<styleSheet xmlns="http://schemas.openxmlformats.org/spreadsheetml/2006/main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&quot;￥&quot;#,##0.00;[Red]&quot;￥&quot;#,##0.00"/>
    <numFmt numFmtId="178" formatCode="yyyy\ &quot;年&quot;\ mm\ &quot;月 库存汇总表&quot;"/>
    <numFmt numFmtId="179" formatCode="[$-F800]dddd\,\ mmmm\ dd\,\ yyyy"/>
    <numFmt numFmtId="180" formatCode="0.00;[Red]0.00"/>
    <numFmt numFmtId="181" formatCode="yyyy\ &quot;年&quot;\ mm\ &quot;月 商品出库表&quot;"/>
    <numFmt numFmtId="182" formatCode="0.00_ "/>
    <numFmt numFmtId="183" formatCode="yyyy\ &quot;年&quot;\ mm\ &quot;月 商品入库表&quot;"/>
  </numFmts>
  <fonts count="75">
    <font>
      <sz val="10"/>
      <name val="宋体"/>
      <charset val="134"/>
    </font>
    <font>
      <sz val="20"/>
      <name val="宋体"/>
      <charset val="134"/>
    </font>
    <font>
      <sz val="10"/>
      <name val="微软雅黑"/>
      <charset val="134"/>
    </font>
    <font>
      <sz val="18"/>
      <name val="微软雅黑"/>
      <charset val="134"/>
    </font>
    <font>
      <sz val="10"/>
      <color rgb="FFFF0000"/>
      <name val="微软雅黑"/>
      <charset val="134"/>
    </font>
    <font>
      <u/>
      <sz val="10"/>
      <color indexed="12"/>
      <name val="微软雅黑"/>
      <charset val="134"/>
    </font>
    <font>
      <sz val="14"/>
      <name val="华文楷体"/>
      <charset val="134"/>
    </font>
    <font>
      <sz val="12"/>
      <name val="华文楷体"/>
      <charset val="134"/>
    </font>
    <font>
      <sz val="9"/>
      <name val="宋体"/>
      <charset val="134"/>
    </font>
    <font>
      <sz val="9"/>
      <color indexed="10"/>
      <name val="宋体"/>
      <charset val="134"/>
    </font>
    <font>
      <b/>
      <sz val="14"/>
      <name val="微软雅黑"/>
      <charset val="134"/>
    </font>
    <font>
      <sz val="14"/>
      <name val="微软雅黑"/>
      <charset val="134"/>
    </font>
    <font>
      <b/>
      <sz val="12"/>
      <name val="微软雅黑"/>
      <charset val="134"/>
    </font>
    <font>
      <b/>
      <sz val="12"/>
      <color rgb="FFFF0000"/>
      <name val="微软雅黑"/>
      <charset val="134"/>
    </font>
    <font>
      <sz val="9"/>
      <name val="微软雅黑"/>
      <charset val="134"/>
    </font>
    <font>
      <sz val="14"/>
      <color indexed="10"/>
      <name val="微软雅黑"/>
      <charset val="134"/>
    </font>
    <font>
      <u/>
      <sz val="12"/>
      <color indexed="12"/>
      <name val="微软雅黑"/>
      <charset val="134"/>
    </font>
    <font>
      <sz val="9"/>
      <color theme="1"/>
      <name val="微软雅黑"/>
      <charset val="134"/>
    </font>
    <font>
      <sz val="9"/>
      <color indexed="10"/>
      <name val="微软雅黑"/>
      <charset val="134"/>
    </font>
    <font>
      <sz val="16"/>
      <name val="微软雅黑"/>
      <charset val="134"/>
    </font>
    <font>
      <b/>
      <sz val="20"/>
      <name val="微软雅黑"/>
      <charset val="134"/>
    </font>
    <font>
      <sz val="16"/>
      <name val="宋体"/>
      <charset val="134"/>
    </font>
    <font>
      <b/>
      <sz val="16"/>
      <name val="宋体"/>
      <charset val="134"/>
    </font>
    <font>
      <u/>
      <sz val="10"/>
      <name val="微软雅黑"/>
      <charset val="134"/>
    </font>
    <font>
      <b/>
      <sz val="10"/>
      <name val="微软雅黑"/>
      <charset val="134"/>
    </font>
    <font>
      <sz val="10"/>
      <name val="DFKai-SB"/>
      <charset val="136"/>
    </font>
    <font>
      <sz val="9"/>
      <name val="DFKai-SB"/>
      <charset val="136"/>
    </font>
    <font>
      <sz val="12"/>
      <name val="宋体"/>
      <charset val="134"/>
    </font>
    <font>
      <u/>
      <sz val="10"/>
      <color indexed="12"/>
      <name val="宋体"/>
      <charset val="134"/>
    </font>
    <font>
      <sz val="11"/>
      <color rgb="FFFF0000"/>
      <name val="微软雅黑"/>
      <charset val="134"/>
    </font>
    <font>
      <sz val="9"/>
      <color indexed="63"/>
      <name val="宋体"/>
      <charset val="134"/>
    </font>
    <font>
      <sz val="9"/>
      <color indexed="63"/>
      <name val="微软雅黑"/>
      <charset val="134"/>
    </font>
    <font>
      <b/>
      <sz val="9"/>
      <color rgb="FFFF0000"/>
      <name val="微软雅黑"/>
      <charset val="134"/>
    </font>
    <font>
      <b/>
      <sz val="9"/>
      <name val="微软雅黑"/>
      <charset val="134"/>
    </font>
    <font>
      <u/>
      <sz val="10"/>
      <color rgb="FF800080"/>
      <name val="微软雅黑"/>
      <charset val="134"/>
    </font>
    <font>
      <b/>
      <sz val="12"/>
      <color indexed="9"/>
      <name val="微软雅黑"/>
      <charset val="134"/>
    </font>
    <font>
      <sz val="12"/>
      <name val="微软雅黑"/>
      <charset val="134"/>
    </font>
    <font>
      <u/>
      <sz val="9"/>
      <color indexed="12"/>
      <name val="宋体"/>
      <charset val="134"/>
    </font>
    <font>
      <b/>
      <sz val="16"/>
      <name val="微软雅黑"/>
      <charset val="134"/>
    </font>
    <font>
      <u/>
      <sz val="12"/>
      <name val="微软雅黑"/>
      <charset val="134"/>
    </font>
    <font>
      <sz val="12"/>
      <color rgb="FFFF0000"/>
      <name val="微软雅黑"/>
      <charset val="134"/>
    </font>
    <font>
      <u/>
      <sz val="10"/>
      <color rgb="FF800080"/>
      <name val="宋体"/>
      <charset val="134"/>
    </font>
    <font>
      <sz val="12"/>
      <color theme="1"/>
      <name val="微软雅黑"/>
      <charset val="134"/>
    </font>
    <font>
      <u/>
      <sz val="12"/>
      <color rgb="FF800080"/>
      <name val="微软雅黑"/>
      <charset val="134"/>
    </font>
    <font>
      <b/>
      <sz val="14"/>
      <color theme="0"/>
      <name val="微软雅黑"/>
      <charset val="134"/>
    </font>
    <font>
      <sz val="11"/>
      <color theme="1"/>
      <name val="微软雅黑"/>
      <charset val="134"/>
    </font>
    <font>
      <b/>
      <sz val="18"/>
      <name val="微软雅黑"/>
      <charset val="134"/>
    </font>
    <font>
      <b/>
      <sz val="12"/>
      <color theme="0"/>
      <name val="微软雅黑"/>
      <charset val="134"/>
    </font>
    <font>
      <b/>
      <sz val="10"/>
      <color theme="0"/>
      <name val="微软雅黑"/>
      <charset val="134"/>
    </font>
    <font>
      <b/>
      <sz val="20"/>
      <color theme="0"/>
      <name val="微软雅黑"/>
      <charset val="134"/>
    </font>
    <font>
      <b/>
      <u/>
      <sz val="12"/>
      <color indexed="12"/>
      <name val="微软雅黑"/>
      <charset val="134"/>
    </font>
    <font>
      <b/>
      <u/>
      <sz val="12"/>
      <color theme="0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6"/>
      <color indexed="9"/>
      <name val="微软雅黑"/>
      <charset val="134"/>
    </font>
    <font>
      <sz val="16"/>
      <color indexed="9"/>
      <name val="微软雅黑"/>
      <charset val="134"/>
    </font>
    <font>
      <u/>
      <sz val="16"/>
      <name val="微软雅黑"/>
      <charset val="134"/>
    </font>
    <font>
      <sz val="11"/>
      <name val="微软雅黑"/>
      <charset val="134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1FFDD"/>
        <bgColor indexed="64"/>
      </patternFill>
    </fill>
    <fill>
      <patternFill patternType="solid">
        <fgColor theme="3" tint="0.399975585192419"/>
        <bgColor indexed="64"/>
      </patternFill>
    </fill>
    <fill>
      <patternFill patternType="solid">
        <fgColor rgb="FF00B050"/>
        <bgColor theme="8"/>
      </patternFill>
    </fill>
    <fill>
      <patternFill patternType="solid">
        <fgColor rgb="FF5BFFA5"/>
        <bgColor theme="8" tint="0.599993896298105"/>
      </patternFill>
    </fill>
    <fill>
      <patternFill patternType="solid">
        <fgColor rgb="FFC1FFDD"/>
        <bgColor theme="8" tint="0.799951170384838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ck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ck">
        <color theme="0"/>
      </top>
      <bottom style="thin">
        <color theme="0"/>
      </bottom>
      <diagonal/>
    </border>
    <border>
      <left style="thin">
        <color theme="0"/>
      </left>
      <right/>
      <top style="thick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hair">
        <color theme="0"/>
      </left>
      <right/>
      <top style="hair">
        <color theme="0"/>
      </top>
      <bottom/>
      <diagonal/>
    </border>
    <border>
      <left/>
      <right/>
      <top style="hair">
        <color theme="0"/>
      </top>
      <bottom/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hair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hair">
        <color theme="0"/>
      </left>
      <right/>
      <top/>
      <bottom style="hair">
        <color theme="0"/>
      </bottom>
      <diagonal/>
    </border>
    <border>
      <left/>
      <right/>
      <top/>
      <bottom style="hair">
        <color theme="0"/>
      </bottom>
      <diagonal/>
    </border>
    <border>
      <left/>
      <right style="hair">
        <color theme="0"/>
      </right>
      <top/>
      <bottom style="hair">
        <color theme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2" fillId="0" borderId="0" applyFont="0" applyFill="0" applyBorder="0" applyAlignment="0" applyProtection="0">
      <alignment vertical="center"/>
    </xf>
    <xf numFmtId="0" fontId="53" fillId="9" borderId="0" applyNumberFormat="0" applyBorder="0" applyAlignment="0" applyProtection="0">
      <alignment vertical="center"/>
    </xf>
    <xf numFmtId="0" fontId="54" fillId="10" borderId="87" applyNumberFormat="0" applyAlignment="0" applyProtection="0">
      <alignment vertical="center"/>
    </xf>
    <xf numFmtId="44" fontId="52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5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9" fontId="52" fillId="0" borderId="0" applyFon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2" fillId="14" borderId="88" applyNumberFormat="0" applyFont="0" applyAlignment="0" applyProtection="0">
      <alignment vertical="center"/>
    </xf>
    <xf numFmtId="0" fontId="56" fillId="15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89" applyNumberFormat="0" applyFill="0" applyAlignment="0" applyProtection="0">
      <alignment vertical="center"/>
    </xf>
    <xf numFmtId="0" fontId="63" fillId="0" borderId="89" applyNumberFormat="0" applyFill="0" applyAlignment="0" applyProtection="0">
      <alignment vertical="center"/>
    </xf>
    <xf numFmtId="0" fontId="56" fillId="16" borderId="0" applyNumberFormat="0" applyBorder="0" applyAlignment="0" applyProtection="0">
      <alignment vertical="center"/>
    </xf>
    <xf numFmtId="0" fontId="58" fillId="0" borderId="90" applyNumberFormat="0" applyFill="0" applyAlignment="0" applyProtection="0">
      <alignment vertical="center"/>
    </xf>
    <xf numFmtId="0" fontId="56" fillId="17" borderId="0" applyNumberFormat="0" applyBorder="0" applyAlignment="0" applyProtection="0">
      <alignment vertical="center"/>
    </xf>
    <xf numFmtId="0" fontId="64" fillId="18" borderId="91" applyNumberFormat="0" applyAlignment="0" applyProtection="0">
      <alignment vertical="center"/>
    </xf>
    <xf numFmtId="0" fontId="65" fillId="18" borderId="87" applyNumberFormat="0" applyAlignment="0" applyProtection="0">
      <alignment vertical="center"/>
    </xf>
    <xf numFmtId="0" fontId="66" fillId="19" borderId="92" applyNumberFormat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67" fillId="0" borderId="93" applyNumberFormat="0" applyFill="0" applyAlignment="0" applyProtection="0">
      <alignment vertical="center"/>
    </xf>
    <xf numFmtId="0" fontId="68" fillId="0" borderId="94" applyNumberFormat="0" applyFill="0" applyAlignment="0" applyProtection="0">
      <alignment vertical="center"/>
    </xf>
    <xf numFmtId="0" fontId="69" fillId="22" borderId="0" applyNumberFormat="0" applyBorder="0" applyAlignment="0" applyProtection="0">
      <alignment vertical="center"/>
    </xf>
    <xf numFmtId="0" fontId="70" fillId="23" borderId="0" applyNumberFormat="0" applyBorder="0" applyAlignment="0" applyProtection="0">
      <alignment vertical="center"/>
    </xf>
    <xf numFmtId="0" fontId="53" fillId="24" borderId="0" applyNumberFormat="0" applyBorder="0" applyAlignment="0" applyProtection="0">
      <alignment vertical="center"/>
    </xf>
    <xf numFmtId="0" fontId="56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8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3" fillId="32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6" fillId="34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6" fillId="36" borderId="0" applyNumberFormat="0" applyBorder="0" applyAlignment="0" applyProtection="0">
      <alignment vertical="center"/>
    </xf>
    <xf numFmtId="0" fontId="56" fillId="37" borderId="0" applyNumberFormat="0" applyBorder="0" applyAlignment="0" applyProtection="0">
      <alignment vertical="center"/>
    </xf>
    <xf numFmtId="0" fontId="53" fillId="38" borderId="0" applyNumberFormat="0" applyBorder="0" applyAlignment="0" applyProtection="0">
      <alignment vertical="center"/>
    </xf>
    <xf numFmtId="0" fontId="56" fillId="39" borderId="0" applyNumberFormat="0" applyBorder="0" applyAlignment="0" applyProtection="0">
      <alignment vertical="center"/>
    </xf>
  </cellStyleXfs>
  <cellXfs count="35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5" fillId="0" borderId="0" xfId="10" applyFont="1" applyAlignment="1" applyProtection="1">
      <alignment horizontal="left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Fill="1" applyProtection="1">
      <alignment vertical="center"/>
      <protection locked="0"/>
    </xf>
    <xf numFmtId="0" fontId="7" fillId="0" borderId="0" xfId="0" applyFont="1" applyFill="1" applyProtection="1">
      <alignment vertical="center"/>
      <protection locked="0"/>
    </xf>
    <xf numFmtId="0" fontId="8" fillId="0" borderId="0" xfId="0" applyFont="1" applyFill="1" applyProtection="1">
      <alignment vertical="center"/>
      <protection locked="0"/>
    </xf>
    <xf numFmtId="49" fontId="8" fillId="0" borderId="0" xfId="0" applyNumberFormat="1" applyFont="1" applyFill="1" applyAlignment="1" applyProtection="1">
      <alignment horizontal="center" vertical="center"/>
      <protection locked="0"/>
    </xf>
    <xf numFmtId="0" fontId="8" fillId="0" borderId="0" xfId="0" applyNumberFormat="1" applyFont="1" applyFill="1" applyAlignment="1" applyProtection="1">
      <alignment horizontal="center" vertical="center"/>
      <protection locked="0"/>
    </xf>
    <xf numFmtId="0" fontId="8" fillId="0" borderId="0" xfId="0" applyFont="1" applyFill="1" applyAlignment="1" applyProtection="1">
      <alignment horizontal="center" vertical="center"/>
      <protection locked="0" hidden="1"/>
    </xf>
    <xf numFmtId="177" fontId="8" fillId="0" borderId="0" xfId="0" applyNumberFormat="1" applyFont="1" applyFill="1" applyProtection="1">
      <alignment vertical="center"/>
      <protection locked="0" hidden="1"/>
    </xf>
    <xf numFmtId="177" fontId="8" fillId="0" borderId="0" xfId="0" applyNumberFormat="1" applyFont="1" applyFill="1" applyProtection="1">
      <alignment vertical="center"/>
      <protection locked="0"/>
    </xf>
    <xf numFmtId="0" fontId="9" fillId="0" borderId="0" xfId="0" applyFont="1" applyFill="1" applyAlignment="1" applyProtection="1">
      <alignment horizontal="center" vertical="center"/>
      <protection locked="0"/>
    </xf>
    <xf numFmtId="0" fontId="8" fillId="0" borderId="0" xfId="0" applyNumberFormat="1" applyFont="1" applyFill="1" applyProtection="1">
      <alignment vertical="center"/>
      <protection locked="0"/>
    </xf>
    <xf numFmtId="178" fontId="10" fillId="0" borderId="2" xfId="0" applyNumberFormat="1" applyFont="1" applyBorder="1" applyAlignment="1" applyProtection="1">
      <alignment horizontal="left" vertical="center"/>
      <protection locked="0"/>
    </xf>
    <xf numFmtId="49" fontId="10" fillId="0" borderId="2" xfId="0" applyNumberFormat="1" applyFont="1" applyBorder="1" applyAlignment="1" applyProtection="1">
      <alignment horizontal="left" vertical="center"/>
      <protection locked="0"/>
    </xf>
    <xf numFmtId="0" fontId="11" fillId="0" borderId="0" xfId="0" applyNumberFormat="1" applyFont="1" applyFill="1" applyBorder="1" applyAlignment="1" applyProtection="1">
      <alignment horizontal="center" vertical="center"/>
      <protection locked="0"/>
    </xf>
    <xf numFmtId="0" fontId="12" fillId="3" borderId="3" xfId="0" applyNumberFormat="1" applyFont="1" applyFill="1" applyBorder="1" applyAlignment="1" applyProtection="1">
      <alignment horizontal="center" vertical="center"/>
      <protection locked="0" hidden="1"/>
    </xf>
    <xf numFmtId="49" fontId="13" fillId="3" borderId="4" xfId="0" applyNumberFormat="1" applyFont="1" applyFill="1" applyBorder="1" applyAlignment="1" applyProtection="1">
      <alignment horizontal="center" vertical="center"/>
      <protection locked="0"/>
    </xf>
    <xf numFmtId="0" fontId="12" fillId="3" borderId="4" xfId="0" applyNumberFormat="1" applyFont="1" applyFill="1" applyBorder="1" applyAlignment="1" applyProtection="1">
      <alignment horizontal="center" vertical="center"/>
      <protection locked="0" hidden="1"/>
    </xf>
    <xf numFmtId="0" fontId="12" fillId="3" borderId="4" xfId="0" applyNumberFormat="1" applyFont="1" applyFill="1" applyBorder="1" applyAlignment="1" applyProtection="1">
      <alignment horizontal="center" vertical="center"/>
      <protection locked="0"/>
    </xf>
    <xf numFmtId="0" fontId="12" fillId="3" borderId="5" xfId="0" applyNumberFormat="1" applyFont="1" applyFill="1" applyBorder="1" applyAlignment="1" applyProtection="1">
      <alignment horizontal="center" vertical="center"/>
      <protection locked="0" hidden="1"/>
    </xf>
    <xf numFmtId="49" fontId="13" fillId="3" borderId="6" xfId="0" applyNumberFormat="1" applyFont="1" applyFill="1" applyBorder="1" applyAlignment="1" applyProtection="1">
      <alignment horizontal="center" vertical="center"/>
      <protection locked="0"/>
    </xf>
    <xf numFmtId="0" fontId="12" fillId="3" borderId="6" xfId="0" applyNumberFormat="1" applyFont="1" applyFill="1" applyBorder="1" applyAlignment="1" applyProtection="1">
      <alignment horizontal="center" vertical="center"/>
      <protection locked="0" hidden="1"/>
    </xf>
    <xf numFmtId="0" fontId="12" fillId="3" borderId="6" xfId="0" applyNumberFormat="1" applyFont="1" applyFill="1" applyBorder="1" applyAlignment="1" applyProtection="1">
      <alignment horizontal="center" vertical="center"/>
      <protection locked="0"/>
    </xf>
    <xf numFmtId="0" fontId="14" fillId="0" borderId="7" xfId="0" applyFont="1" applyFill="1" applyBorder="1" applyProtection="1">
      <alignment vertical="center"/>
      <protection locked="0" hidden="1"/>
    </xf>
    <xf numFmtId="49" fontId="14" fillId="0" borderId="7" xfId="0" applyNumberFormat="1" applyFont="1" applyFill="1" applyBorder="1" applyAlignment="1" applyProtection="1">
      <alignment horizontal="center" vertical="center"/>
      <protection locked="0"/>
    </xf>
    <xf numFmtId="0" fontId="14" fillId="0" borderId="7" xfId="0" applyNumberFormat="1" applyFont="1" applyFill="1" applyBorder="1" applyAlignment="1" applyProtection="1">
      <alignment horizontal="center" vertical="center"/>
      <protection locked="0" hidden="1"/>
    </xf>
    <xf numFmtId="0" fontId="14" fillId="0" borderId="7" xfId="0" applyNumberFormat="1" applyFont="1" applyFill="1" applyBorder="1" applyAlignment="1" applyProtection="1">
      <alignment horizontal="center" vertical="center"/>
      <protection locked="0"/>
    </xf>
    <xf numFmtId="49" fontId="14" fillId="0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Protection="1">
      <alignment vertical="center"/>
      <protection locked="0" hidden="1"/>
    </xf>
    <xf numFmtId="0" fontId="8" fillId="0" borderId="0" xfId="0" applyNumberFormat="1" applyFont="1" applyFill="1" applyAlignment="1" applyProtection="1">
      <alignment horizontal="center" vertical="center"/>
      <protection locked="0" hidden="1"/>
    </xf>
    <xf numFmtId="0" fontId="11" fillId="0" borderId="0" xfId="0" applyFont="1" applyFill="1" applyBorder="1" applyAlignment="1" applyProtection="1">
      <alignment horizontal="center" vertical="center"/>
      <protection locked="0" hidden="1"/>
    </xf>
    <xf numFmtId="177" fontId="11" fillId="0" borderId="0" xfId="0" applyNumberFormat="1" applyFont="1" applyFill="1" applyBorder="1" applyProtection="1">
      <alignment vertical="center"/>
      <protection locked="0" hidden="1"/>
    </xf>
    <xf numFmtId="177" fontId="11" fillId="0" borderId="0" xfId="0" applyNumberFormat="1" applyFont="1" applyFill="1" applyBorder="1" applyProtection="1">
      <alignment vertical="center"/>
      <protection locked="0"/>
    </xf>
    <xf numFmtId="177" fontId="12" fillId="3" borderId="4" xfId="0" applyNumberFormat="1" applyFont="1" applyFill="1" applyBorder="1" applyAlignment="1" applyProtection="1">
      <alignment horizontal="center" vertical="center"/>
      <protection locked="0" hidden="1"/>
    </xf>
    <xf numFmtId="0" fontId="12" fillId="3" borderId="4" xfId="0" applyFont="1" applyFill="1" applyBorder="1" applyAlignment="1" applyProtection="1">
      <alignment horizontal="center" vertical="center"/>
      <protection locked="0" hidden="1"/>
    </xf>
    <xf numFmtId="0" fontId="12" fillId="3" borderId="4" xfId="0" applyFont="1" applyFill="1" applyBorder="1" applyAlignment="1" applyProtection="1">
      <alignment horizontal="center" vertical="center"/>
      <protection locked="0"/>
    </xf>
    <xf numFmtId="0" fontId="14" fillId="0" borderId="7" xfId="0" applyFont="1" applyFill="1" applyBorder="1" applyAlignment="1" applyProtection="1">
      <alignment horizontal="center" vertical="center"/>
      <protection locked="0" hidden="1"/>
    </xf>
    <xf numFmtId="177" fontId="14" fillId="0" borderId="7" xfId="0" applyNumberFormat="1" applyFont="1" applyFill="1" applyBorder="1" applyAlignment="1" applyProtection="1">
      <alignment horizontal="center" vertical="center"/>
      <protection locked="0" hidden="1"/>
    </xf>
    <xf numFmtId="177" fontId="14" fillId="0" borderId="7" xfId="0" applyNumberFormat="1" applyFont="1" applyFill="1" applyBorder="1" applyProtection="1">
      <alignment vertical="center"/>
      <protection locked="0" hidden="1"/>
    </xf>
    <xf numFmtId="177" fontId="14" fillId="0" borderId="7" xfId="0" applyNumberFormat="1" applyFont="1" applyFill="1" applyBorder="1" applyProtection="1">
      <alignment vertical="center"/>
      <protection locked="0"/>
    </xf>
    <xf numFmtId="177" fontId="14" fillId="0" borderId="7" xfId="0" applyNumberFormat="1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 applyProtection="1">
      <alignment horizontal="center" vertical="center"/>
      <protection locked="0" hidden="1"/>
    </xf>
    <xf numFmtId="177" fontId="14" fillId="0" borderId="1" xfId="0" applyNumberFormat="1" applyFont="1" applyFill="1" applyBorder="1" applyProtection="1">
      <alignment vertical="center"/>
      <protection locked="0" hidden="1"/>
    </xf>
    <xf numFmtId="177" fontId="14" fillId="0" borderId="1" xfId="0" applyNumberFormat="1" applyFont="1" applyFill="1" applyBorder="1" applyProtection="1">
      <alignment vertical="center"/>
      <protection locked="0"/>
    </xf>
    <xf numFmtId="0" fontId="15" fillId="0" borderId="0" xfId="0" applyFont="1" applyFill="1" applyAlignment="1" applyProtection="1">
      <alignment horizontal="center" vertical="center"/>
      <protection locked="0"/>
    </xf>
    <xf numFmtId="0" fontId="16" fillId="0" borderId="0" xfId="10" applyFont="1" applyFill="1" applyAlignment="1" applyProtection="1">
      <alignment horizontal="right" vertical="center"/>
      <protection locked="0"/>
    </xf>
    <xf numFmtId="0" fontId="6" fillId="0" borderId="0" xfId="0" applyNumberFormat="1" applyFont="1" applyFill="1" applyProtection="1">
      <alignment vertical="center"/>
      <protection locked="0"/>
    </xf>
    <xf numFmtId="177" fontId="12" fillId="3" borderId="8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NumberFormat="1" applyFont="1" applyFill="1" applyProtection="1">
      <alignment vertical="center"/>
      <protection locked="0"/>
    </xf>
    <xf numFmtId="177" fontId="12" fillId="3" borderId="9" xfId="0" applyNumberFormat="1" applyFont="1" applyFill="1" applyBorder="1" applyAlignment="1" applyProtection="1">
      <alignment horizontal="center" vertical="center"/>
      <protection locked="0"/>
    </xf>
    <xf numFmtId="177" fontId="17" fillId="0" borderId="7" xfId="0" applyNumberFormat="1" applyFont="1" applyFill="1" applyBorder="1" applyAlignment="1" applyProtection="1">
      <alignment horizontal="center" vertical="center"/>
      <protection locked="0"/>
    </xf>
    <xf numFmtId="177" fontId="18" fillId="0" borderId="7" xfId="0" applyNumberFormat="1" applyFont="1" applyFill="1" applyBorder="1" applyAlignment="1" applyProtection="1">
      <alignment horizontal="center" vertical="center"/>
      <protection locked="0"/>
    </xf>
    <xf numFmtId="0" fontId="18" fillId="0" borderId="1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Protection="1">
      <alignment vertical="center"/>
      <protection locked="0"/>
    </xf>
    <xf numFmtId="0" fontId="8" fillId="0" borderId="0" xfId="0" applyFont="1" applyProtection="1">
      <alignment vertical="center"/>
      <protection hidden="1"/>
    </xf>
    <xf numFmtId="0" fontId="8" fillId="0" borderId="0" xfId="0" applyFont="1" applyAlignment="1" applyProtection="1">
      <alignment horizontal="left" vertical="center"/>
      <protection hidden="1"/>
    </xf>
    <xf numFmtId="0" fontId="19" fillId="0" borderId="0" xfId="0" applyFont="1" applyFill="1" applyBorder="1" applyAlignment="1" applyProtection="1">
      <alignment vertical="center"/>
      <protection hidden="1"/>
    </xf>
    <xf numFmtId="0" fontId="14" fillId="0" borderId="0" xfId="0" applyFont="1" applyProtection="1">
      <alignment vertical="center"/>
      <protection hidden="1"/>
    </xf>
    <xf numFmtId="0" fontId="14" fillId="0" borderId="0" xfId="0" applyFont="1" applyBorder="1" applyProtection="1">
      <alignment vertical="center"/>
      <protection hidden="1"/>
    </xf>
    <xf numFmtId="0" fontId="20" fillId="0" borderId="2" xfId="0" applyFont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right" vertical="center"/>
      <protection hidden="1"/>
    </xf>
    <xf numFmtId="0" fontId="8" fillId="0" borderId="0" xfId="0" applyFont="1" applyFill="1" applyAlignment="1" applyProtection="1">
      <alignment horizontal="center" vertical="center"/>
      <protection hidden="1"/>
    </xf>
    <xf numFmtId="0" fontId="8" fillId="0" borderId="0" xfId="0" applyFont="1" applyFill="1" applyProtection="1">
      <alignment vertical="center"/>
      <protection hidden="1"/>
    </xf>
    <xf numFmtId="0" fontId="21" fillId="0" borderId="0" xfId="0" applyFont="1" applyFill="1" applyBorder="1" applyAlignment="1" applyProtection="1">
      <alignment vertical="center"/>
      <protection hidden="1"/>
    </xf>
    <xf numFmtId="0" fontId="22" fillId="0" borderId="0" xfId="0" applyFont="1" applyFill="1" applyBorder="1" applyAlignment="1" applyProtection="1">
      <alignment vertical="center"/>
      <protection hidden="1"/>
    </xf>
    <xf numFmtId="0" fontId="2" fillId="0" borderId="0" xfId="0" applyFont="1" applyFill="1" applyBorder="1" applyAlignment="1" applyProtection="1">
      <alignment horizontal="center" vertical="center"/>
      <protection hidden="1"/>
    </xf>
    <xf numFmtId="0" fontId="23" fillId="0" borderId="0" xfId="0" applyFont="1" applyFill="1" applyBorder="1" applyProtection="1">
      <alignment vertical="center"/>
      <protection hidden="1"/>
    </xf>
    <xf numFmtId="0" fontId="14" fillId="0" borderId="0" xfId="0" applyFont="1" applyFill="1" applyProtection="1">
      <alignment vertical="center"/>
      <protection hidden="1"/>
    </xf>
    <xf numFmtId="0" fontId="14" fillId="0" borderId="0" xfId="0" applyFont="1" applyFill="1" applyAlignment="1" applyProtection="1">
      <alignment horizontal="center" vertical="center"/>
      <protection hidden="1"/>
    </xf>
    <xf numFmtId="179" fontId="14" fillId="0" borderId="10" xfId="0" applyNumberFormat="1" applyFont="1" applyFill="1" applyBorder="1" applyAlignment="1" applyProtection="1">
      <alignment horizontal="left" vertical="center"/>
      <protection hidden="1"/>
    </xf>
    <xf numFmtId="0" fontId="24" fillId="0" borderId="11" xfId="0" applyFont="1" applyFill="1" applyBorder="1" applyAlignment="1" applyProtection="1">
      <alignment horizontal="center" vertical="center"/>
      <protection hidden="1"/>
    </xf>
    <xf numFmtId="0" fontId="24" fillId="0" borderId="12" xfId="0" applyFont="1" applyFill="1" applyBorder="1" applyAlignment="1" applyProtection="1">
      <alignment horizontal="center" vertical="center"/>
      <protection hidden="1"/>
    </xf>
    <xf numFmtId="0" fontId="24" fillId="0" borderId="13" xfId="0" applyFont="1" applyFill="1" applyBorder="1" applyAlignment="1" applyProtection="1">
      <alignment horizontal="center" vertical="center"/>
      <protection hidden="1"/>
    </xf>
    <xf numFmtId="0" fontId="24" fillId="0" borderId="14" xfId="0" applyFont="1" applyFill="1" applyBorder="1" applyAlignment="1" applyProtection="1">
      <alignment horizontal="center" vertical="center"/>
      <protection hidden="1"/>
    </xf>
    <xf numFmtId="0" fontId="2" fillId="0" borderId="15" xfId="0" applyFont="1" applyFill="1" applyBorder="1" applyAlignment="1" applyProtection="1">
      <alignment horizontal="center" vertical="center"/>
      <protection hidden="1"/>
    </xf>
    <xf numFmtId="0" fontId="2" fillId="0" borderId="16" xfId="0" applyFont="1" applyFill="1" applyBorder="1" applyAlignment="1" applyProtection="1">
      <alignment horizontal="left" vertical="center"/>
      <protection hidden="1"/>
    </xf>
    <xf numFmtId="0" fontId="2" fillId="0" borderId="17" xfId="0" applyFont="1" applyFill="1" applyBorder="1" applyAlignment="1" applyProtection="1">
      <alignment horizontal="left" vertical="center"/>
      <protection hidden="1"/>
    </xf>
    <xf numFmtId="18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Font="1" applyFill="1" applyBorder="1" applyAlignment="1" applyProtection="1">
      <alignment horizontal="center" vertical="center"/>
      <protection hidden="1"/>
    </xf>
    <xf numFmtId="177" fontId="2" fillId="0" borderId="1" xfId="0" applyNumberFormat="1" applyFont="1" applyFill="1" applyBorder="1" applyProtection="1">
      <alignment vertical="center"/>
      <protection hidden="1"/>
    </xf>
    <xf numFmtId="4" fontId="2" fillId="0" borderId="1" xfId="8" applyNumberFormat="1" applyFont="1" applyFill="1" applyBorder="1" applyAlignment="1" applyProtection="1">
      <alignment horizontal="right" vertical="center"/>
      <protection hidden="1"/>
    </xf>
    <xf numFmtId="0" fontId="2" fillId="0" borderId="16" xfId="0" applyFont="1" applyFill="1" applyBorder="1" applyAlignment="1" applyProtection="1">
      <alignment horizontal="center" vertical="center"/>
      <protection hidden="1"/>
    </xf>
    <xf numFmtId="0" fontId="2" fillId="0" borderId="16" xfId="0" applyFont="1" applyFill="1" applyBorder="1" applyAlignment="1" applyProtection="1">
      <alignment vertical="center"/>
      <protection hidden="1"/>
    </xf>
    <xf numFmtId="0" fontId="2" fillId="0" borderId="18" xfId="0" applyFont="1" applyFill="1" applyBorder="1" applyAlignment="1" applyProtection="1">
      <alignment horizontal="center" vertical="center"/>
      <protection hidden="1"/>
    </xf>
    <xf numFmtId="0" fontId="2" fillId="0" borderId="19" xfId="0" applyFont="1" applyFill="1" applyBorder="1" applyAlignment="1" applyProtection="1">
      <alignment horizontal="center" vertical="center"/>
      <protection hidden="1"/>
    </xf>
    <xf numFmtId="0" fontId="2" fillId="0" borderId="20" xfId="0" applyFont="1" applyFill="1" applyBorder="1" applyAlignment="1" applyProtection="1">
      <alignment horizontal="center" vertical="center"/>
      <protection hidden="1"/>
    </xf>
    <xf numFmtId="180" fontId="2" fillId="0" borderId="21" xfId="0" applyNumberFormat="1" applyFont="1" applyFill="1" applyBorder="1" applyAlignment="1" applyProtection="1">
      <alignment horizontal="center" vertical="center"/>
      <protection hidden="1"/>
    </xf>
    <xf numFmtId="0" fontId="2" fillId="0" borderId="21" xfId="0" applyFont="1" applyFill="1" applyBorder="1" applyAlignment="1" applyProtection="1">
      <alignment horizontal="center" vertical="center"/>
      <protection hidden="1"/>
    </xf>
    <xf numFmtId="177" fontId="2" fillId="0" borderId="21" xfId="0" applyNumberFormat="1" applyFont="1" applyFill="1" applyBorder="1" applyProtection="1">
      <alignment vertical="center"/>
      <protection hidden="1"/>
    </xf>
    <xf numFmtId="0" fontId="0" fillId="0" borderId="0" xfId="0" applyFont="1" applyFill="1" applyBorder="1" applyAlignment="1" applyProtection="1">
      <alignment horizontal="center" vertical="center"/>
      <protection hidden="1"/>
    </xf>
    <xf numFmtId="0" fontId="0" fillId="0" borderId="0" xfId="0" applyFont="1" applyFill="1" applyBorder="1" applyProtection="1">
      <alignment vertical="center"/>
      <protection hidden="1"/>
    </xf>
    <xf numFmtId="0" fontId="25" fillId="0" borderId="0" xfId="0" applyFont="1" applyFill="1" applyBorder="1" applyAlignment="1" applyProtection="1">
      <alignment horizontal="center" vertical="center"/>
      <protection hidden="1"/>
    </xf>
    <xf numFmtId="0" fontId="25" fillId="0" borderId="0" xfId="0" applyFont="1" applyFill="1" applyBorder="1" applyProtection="1">
      <alignment vertical="center"/>
      <protection hidden="1"/>
    </xf>
    <xf numFmtId="0" fontId="26" fillId="0" borderId="0" xfId="0" applyFont="1" applyProtection="1">
      <alignment vertical="center"/>
      <protection hidden="1"/>
    </xf>
    <xf numFmtId="0" fontId="25" fillId="0" borderId="0" xfId="0" applyFont="1" applyFill="1" applyBorder="1" applyAlignment="1" applyProtection="1">
      <alignment horizontal="left" vertical="center"/>
      <protection hidden="1"/>
    </xf>
    <xf numFmtId="0" fontId="8" fillId="0" borderId="0" xfId="0" applyFont="1" applyFill="1" applyBorder="1" applyAlignment="1" applyProtection="1">
      <alignment horizontal="center" vertical="center"/>
      <protection hidden="1"/>
    </xf>
    <xf numFmtId="0" fontId="8" fillId="0" borderId="0" xfId="0" applyFont="1" applyFill="1" applyBorder="1" applyProtection="1">
      <alignment vertical="center"/>
      <protection hidden="1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27" fillId="0" borderId="0" xfId="0" applyFont="1" applyProtection="1">
      <alignment vertical="center"/>
      <protection locked="0"/>
    </xf>
    <xf numFmtId="0" fontId="8" fillId="0" borderId="0" xfId="0" applyFont="1" applyFill="1" applyBorder="1" applyProtection="1">
      <alignment vertical="center"/>
      <protection locked="0"/>
    </xf>
    <xf numFmtId="0" fontId="8" fillId="0" borderId="0" xfId="0" applyFont="1" applyFill="1" applyAlignment="1" applyProtection="1">
      <alignment horizontal="center" vertical="center"/>
      <protection locked="0"/>
    </xf>
    <xf numFmtId="0" fontId="28" fillId="0" borderId="0" xfId="10" applyAlignment="1" applyProtection="1">
      <alignment horizontal="left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 textRotation="255"/>
      <protection hidden="1"/>
    </xf>
    <xf numFmtId="0" fontId="24" fillId="0" borderId="22" xfId="0" applyFont="1" applyFill="1" applyBorder="1" applyAlignment="1" applyProtection="1">
      <alignment horizontal="center" vertical="center"/>
      <protection hidden="1"/>
    </xf>
    <xf numFmtId="0" fontId="2" fillId="0" borderId="23" xfId="0" applyFont="1" applyFill="1" applyBorder="1" applyAlignment="1" applyProtection="1">
      <alignment horizontal="center" vertical="center"/>
      <protection hidden="1"/>
    </xf>
    <xf numFmtId="0" fontId="0" fillId="0" borderId="0" xfId="0" applyFont="1" applyAlignment="1" applyProtection="1">
      <alignment horizontal="center" vertical="center"/>
      <protection hidden="1"/>
    </xf>
    <xf numFmtId="0" fontId="2" fillId="0" borderId="23" xfId="0" applyFont="1" applyFill="1" applyBorder="1" applyAlignment="1" applyProtection="1">
      <alignment vertical="center"/>
      <protection hidden="1"/>
    </xf>
    <xf numFmtId="0" fontId="2" fillId="0" borderId="24" xfId="0" applyFont="1" applyFill="1" applyBorder="1" applyAlignment="1" applyProtection="1">
      <alignment horizontal="center" vertical="center"/>
      <protection hidden="1"/>
    </xf>
    <xf numFmtId="0" fontId="8" fillId="0" borderId="0" xfId="0" applyFont="1" applyBorder="1" applyProtection="1">
      <alignment vertical="center"/>
      <protection hidden="1"/>
    </xf>
    <xf numFmtId="0" fontId="30" fillId="0" borderId="25" xfId="0" applyFont="1" applyBorder="1" applyAlignment="1" applyProtection="1">
      <alignment horizontal="center" vertical="center"/>
    </xf>
    <xf numFmtId="0" fontId="30" fillId="0" borderId="26" xfId="0" applyFont="1" applyBorder="1" applyAlignment="1" applyProtection="1">
      <alignment horizontal="center" vertical="center"/>
    </xf>
    <xf numFmtId="49" fontId="30" fillId="0" borderId="26" xfId="0" applyNumberFormat="1" applyFont="1" applyBorder="1" applyAlignment="1" applyProtection="1">
      <alignment horizontal="center" vertical="center"/>
    </xf>
    <xf numFmtId="0" fontId="30" fillId="0" borderId="26" xfId="0" applyFont="1" applyFill="1" applyBorder="1" applyProtection="1">
      <alignment vertical="center"/>
      <protection hidden="1"/>
    </xf>
    <xf numFmtId="180" fontId="30" fillId="0" borderId="26" xfId="0" applyNumberFormat="1" applyFont="1" applyFill="1" applyBorder="1" applyProtection="1">
      <alignment vertical="center"/>
    </xf>
    <xf numFmtId="177" fontId="30" fillId="0" borderId="26" xfId="0" applyNumberFormat="1" applyFont="1" applyFill="1" applyBorder="1" applyProtection="1">
      <alignment vertical="center"/>
    </xf>
    <xf numFmtId="177" fontId="30" fillId="0" borderId="26" xfId="0" applyNumberFormat="1" applyFont="1" applyFill="1" applyBorder="1" applyProtection="1">
      <alignment vertical="center"/>
      <protection hidden="1"/>
    </xf>
    <xf numFmtId="177" fontId="30" fillId="0" borderId="27" xfId="0" applyNumberFormat="1" applyFont="1" applyFill="1" applyBorder="1" applyProtection="1">
      <alignment vertical="center"/>
    </xf>
    <xf numFmtId="0" fontId="30" fillId="0" borderId="0" xfId="0" applyFont="1" applyProtection="1">
      <alignment vertical="center"/>
      <protection locked="0"/>
    </xf>
    <xf numFmtId="181" fontId="10" fillId="0" borderId="28" xfId="0" applyNumberFormat="1" applyFont="1" applyBorder="1" applyAlignment="1" applyProtection="1">
      <alignment horizontal="left" vertical="center"/>
    </xf>
    <xf numFmtId="49" fontId="10" fillId="0" borderId="28" xfId="0" applyNumberFormat="1" applyFont="1" applyBorder="1" applyAlignment="1" applyProtection="1">
      <alignment horizontal="left" vertical="center"/>
    </xf>
    <xf numFmtId="181" fontId="10" fillId="0" borderId="28" xfId="0" applyNumberFormat="1" applyFont="1" applyBorder="1" applyAlignment="1" applyProtection="1">
      <alignment vertical="center"/>
      <protection hidden="1"/>
    </xf>
    <xf numFmtId="0" fontId="31" fillId="0" borderId="0" xfId="0" applyFont="1" applyFill="1" applyProtection="1">
      <alignment vertical="center"/>
      <protection hidden="1"/>
    </xf>
    <xf numFmtId="0" fontId="32" fillId="3" borderId="29" xfId="0" applyFont="1" applyFill="1" applyBorder="1" applyAlignment="1" applyProtection="1">
      <alignment horizontal="center" vertical="center"/>
    </xf>
    <xf numFmtId="0" fontId="32" fillId="3" borderId="30" xfId="0" applyFont="1" applyFill="1" applyBorder="1" applyAlignment="1" applyProtection="1">
      <alignment horizontal="center" vertical="center"/>
    </xf>
    <xf numFmtId="49" fontId="32" fillId="3" borderId="29" xfId="0" applyNumberFormat="1" applyFont="1" applyFill="1" applyBorder="1" applyAlignment="1" applyProtection="1">
      <alignment horizontal="center" vertical="center"/>
    </xf>
    <xf numFmtId="0" fontId="33" fillId="3" borderId="31" xfId="0" applyFont="1" applyFill="1" applyBorder="1" applyAlignment="1" applyProtection="1">
      <alignment horizontal="center" vertical="center"/>
      <protection hidden="1"/>
    </xf>
    <xf numFmtId="0" fontId="33" fillId="3" borderId="32" xfId="0" applyFont="1" applyFill="1" applyBorder="1" applyAlignment="1" applyProtection="1">
      <alignment horizontal="center" vertical="center"/>
      <protection hidden="1"/>
    </xf>
    <xf numFmtId="0" fontId="33" fillId="3" borderId="30" xfId="0" applyFont="1" applyFill="1" applyBorder="1" applyAlignment="1" applyProtection="1">
      <alignment horizontal="center" vertical="center"/>
      <protection hidden="1"/>
    </xf>
    <xf numFmtId="14" fontId="31" fillId="0" borderId="33" xfId="0" applyNumberFormat="1" applyFont="1" applyBorder="1" applyAlignment="1" applyProtection="1">
      <alignment horizontal="center" vertical="center"/>
    </xf>
    <xf numFmtId="14" fontId="31" fillId="0" borderId="34" xfId="0" applyNumberFormat="1" applyFont="1" applyBorder="1" applyAlignment="1" applyProtection="1">
      <alignment horizontal="center" vertical="center"/>
    </xf>
    <xf numFmtId="49" fontId="31" fillId="0" borderId="34" xfId="0" applyNumberFormat="1" applyFont="1" applyBorder="1" applyAlignment="1" applyProtection="1">
      <alignment horizontal="center" vertical="center"/>
    </xf>
    <xf numFmtId="0" fontId="31" fillId="0" borderId="34" xfId="0" applyFont="1" applyFill="1" applyBorder="1" applyAlignment="1" applyProtection="1">
      <alignment horizontal="center" vertical="center"/>
      <protection hidden="1"/>
    </xf>
    <xf numFmtId="14" fontId="31" fillId="0" borderId="25" xfId="0" applyNumberFormat="1" applyFont="1" applyBorder="1" applyAlignment="1" applyProtection="1">
      <alignment horizontal="center" vertical="center"/>
    </xf>
    <xf numFmtId="14" fontId="31" fillId="0" borderId="26" xfId="0" applyNumberFormat="1" applyFont="1" applyBorder="1" applyAlignment="1" applyProtection="1">
      <alignment horizontal="center" vertical="center"/>
    </xf>
    <xf numFmtId="49" fontId="31" fillId="0" borderId="26" xfId="0" applyNumberFormat="1" applyFont="1" applyBorder="1" applyAlignment="1" applyProtection="1">
      <alignment horizontal="center" vertical="center"/>
    </xf>
    <xf numFmtId="0" fontId="31" fillId="0" borderId="26" xfId="0" applyFont="1" applyFill="1" applyBorder="1" applyAlignment="1" applyProtection="1">
      <alignment horizontal="center" vertical="center"/>
      <protection hidden="1"/>
    </xf>
    <xf numFmtId="0" fontId="31" fillId="0" borderId="25" xfId="0" applyFont="1" applyBorder="1" applyAlignment="1" applyProtection="1">
      <alignment horizontal="center" vertical="center"/>
    </xf>
    <xf numFmtId="0" fontId="31" fillId="0" borderId="26" xfId="0" applyFont="1" applyBorder="1" applyAlignment="1" applyProtection="1">
      <alignment horizontal="center" vertical="center"/>
    </xf>
    <xf numFmtId="0" fontId="30" fillId="0" borderId="26" xfId="0" applyFont="1" applyFill="1" applyBorder="1" applyAlignment="1" applyProtection="1">
      <alignment horizontal="center" vertical="center"/>
      <protection hidden="1"/>
    </xf>
    <xf numFmtId="180" fontId="31" fillId="0" borderId="0" xfId="0" applyNumberFormat="1" applyFont="1" applyFill="1" applyProtection="1">
      <alignment vertical="center"/>
    </xf>
    <xf numFmtId="177" fontId="31" fillId="0" borderId="0" xfId="0" applyNumberFormat="1" applyFont="1" applyFill="1" applyProtection="1">
      <alignment vertical="center"/>
    </xf>
    <xf numFmtId="177" fontId="31" fillId="0" borderId="0" xfId="0" applyNumberFormat="1" applyFont="1" applyFill="1" applyProtection="1">
      <alignment vertical="center"/>
      <protection hidden="1"/>
    </xf>
    <xf numFmtId="177" fontId="34" fillId="0" borderId="0" xfId="10" applyNumberFormat="1" applyFont="1" applyFill="1" applyAlignment="1" applyProtection="1">
      <alignment vertical="center"/>
    </xf>
    <xf numFmtId="180" fontId="32" fillId="3" borderId="30" xfId="0" applyNumberFormat="1" applyFont="1" applyFill="1" applyBorder="1" applyAlignment="1" applyProtection="1">
      <alignment horizontal="center" vertical="center"/>
    </xf>
    <xf numFmtId="177" fontId="32" fillId="3" borderId="30" xfId="0" applyNumberFormat="1" applyFont="1" applyFill="1" applyBorder="1" applyAlignment="1" applyProtection="1">
      <alignment horizontal="center" vertical="center"/>
    </xf>
    <xf numFmtId="177" fontId="33" fillId="3" borderId="30" xfId="0" applyNumberFormat="1" applyFont="1" applyFill="1" applyBorder="1" applyAlignment="1" applyProtection="1">
      <alignment horizontal="center" vertical="center"/>
      <protection hidden="1"/>
    </xf>
    <xf numFmtId="177" fontId="33" fillId="3" borderId="35" xfId="0" applyNumberFormat="1" applyFont="1" applyFill="1" applyBorder="1" applyAlignment="1" applyProtection="1">
      <alignment horizontal="center" vertical="center"/>
    </xf>
    <xf numFmtId="0" fontId="30" fillId="0" borderId="0" xfId="0" applyFont="1" applyBorder="1" applyProtection="1">
      <alignment vertical="center"/>
      <protection locked="0"/>
    </xf>
    <xf numFmtId="180" fontId="31" fillId="0" borderId="34" xfId="0" applyNumberFormat="1" applyFont="1" applyFill="1" applyBorder="1" applyProtection="1">
      <alignment vertical="center"/>
    </xf>
    <xf numFmtId="177" fontId="31" fillId="0" borderId="34" xfId="0" applyNumberFormat="1" applyFont="1" applyFill="1" applyBorder="1" applyProtection="1">
      <alignment vertical="center"/>
    </xf>
    <xf numFmtId="177" fontId="31" fillId="0" borderId="34" xfId="0" applyNumberFormat="1" applyFont="1" applyFill="1" applyBorder="1" applyProtection="1">
      <alignment vertical="center"/>
      <protection hidden="1"/>
    </xf>
    <xf numFmtId="177" fontId="31" fillId="0" borderId="36" xfId="0" applyNumberFormat="1" applyFont="1" applyFill="1" applyBorder="1" applyProtection="1">
      <alignment vertical="center"/>
    </xf>
    <xf numFmtId="180" fontId="31" fillId="0" borderId="26" xfId="0" applyNumberFormat="1" applyFont="1" applyFill="1" applyBorder="1" applyProtection="1">
      <alignment vertical="center"/>
    </xf>
    <xf numFmtId="177" fontId="31" fillId="0" borderId="26" xfId="0" applyNumberFormat="1" applyFont="1" applyFill="1" applyBorder="1" applyProtection="1">
      <alignment vertical="center"/>
    </xf>
    <xf numFmtId="177" fontId="31" fillId="0" borderId="26" xfId="0" applyNumberFormat="1" applyFont="1" applyFill="1" applyBorder="1" applyProtection="1">
      <alignment vertical="center"/>
      <protection hidden="1"/>
    </xf>
    <xf numFmtId="177" fontId="31" fillId="0" borderId="27" xfId="0" applyNumberFormat="1" applyFont="1" applyFill="1" applyBorder="1" applyProtection="1">
      <alignment vertical="center"/>
    </xf>
    <xf numFmtId="0" fontId="30" fillId="0" borderId="37" xfId="0" applyFont="1" applyBorder="1" applyAlignment="1" applyProtection="1">
      <alignment horizontal="center" vertical="center"/>
    </xf>
    <xf numFmtId="0" fontId="30" fillId="0" borderId="38" xfId="0" applyFont="1" applyBorder="1" applyAlignment="1" applyProtection="1">
      <alignment horizontal="center" vertical="center"/>
    </xf>
    <xf numFmtId="49" fontId="30" fillId="0" borderId="38" xfId="0" applyNumberFormat="1" applyFont="1" applyBorder="1" applyAlignment="1" applyProtection="1">
      <alignment horizontal="center" vertical="center"/>
    </xf>
    <xf numFmtId="0" fontId="30" fillId="0" borderId="38" xfId="0" applyFont="1" applyFill="1" applyBorder="1" applyProtection="1">
      <alignment vertical="center"/>
      <protection hidden="1"/>
    </xf>
    <xf numFmtId="180" fontId="30" fillId="0" borderId="38" xfId="0" applyNumberFormat="1" applyFont="1" applyFill="1" applyBorder="1" applyProtection="1">
      <alignment vertical="center"/>
    </xf>
    <xf numFmtId="177" fontId="30" fillId="0" borderId="38" xfId="0" applyNumberFormat="1" applyFont="1" applyFill="1" applyBorder="1" applyProtection="1">
      <alignment vertical="center"/>
    </xf>
    <xf numFmtId="177" fontId="30" fillId="0" borderId="38" xfId="0" applyNumberFormat="1" applyFont="1" applyFill="1" applyBorder="1" applyProtection="1">
      <alignment vertical="center"/>
      <protection hidden="1"/>
    </xf>
    <xf numFmtId="177" fontId="30" fillId="0" borderId="39" xfId="0" applyNumberFormat="1" applyFont="1" applyFill="1" applyBorder="1" applyProtection="1">
      <alignment vertical="center"/>
    </xf>
    <xf numFmtId="0" fontId="27" fillId="0" borderId="0" xfId="0" applyFont="1">
      <alignment vertical="center"/>
    </xf>
    <xf numFmtId="0" fontId="7" fillId="0" borderId="4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35" fillId="4" borderId="43" xfId="0" applyFont="1" applyFill="1" applyBorder="1" applyAlignment="1">
      <alignment horizontal="center" vertical="center"/>
    </xf>
    <xf numFmtId="0" fontId="35" fillId="4" borderId="44" xfId="0" applyFont="1" applyFill="1" applyBorder="1" applyAlignment="1">
      <alignment horizontal="center" vertical="center"/>
    </xf>
    <xf numFmtId="0" fontId="36" fillId="0" borderId="40" xfId="0" applyFont="1" applyBorder="1" applyAlignment="1">
      <alignment horizontal="center" vertical="center"/>
    </xf>
    <xf numFmtId="0" fontId="36" fillId="0" borderId="41" xfId="0" applyFont="1" applyBorder="1" applyAlignment="1">
      <alignment horizontal="center" vertical="center"/>
    </xf>
    <xf numFmtId="0" fontId="34" fillId="0" borderId="0" xfId="10" applyFont="1" applyAlignment="1" applyProtection="1">
      <alignment vertical="center"/>
    </xf>
    <xf numFmtId="0" fontId="37" fillId="0" borderId="0" xfId="10" applyFont="1" applyAlignment="1" applyProtection="1">
      <alignment vertical="center"/>
    </xf>
    <xf numFmtId="0" fontId="35" fillId="4" borderId="45" xfId="0" applyFont="1" applyFill="1" applyBorder="1" applyAlignment="1">
      <alignment horizontal="center" vertical="center"/>
    </xf>
    <xf numFmtId="0" fontId="36" fillId="0" borderId="42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8" fillId="0" borderId="0" xfId="0" applyFont="1" applyAlignment="1" applyProtection="1">
      <alignment horizontal="center" vertical="center"/>
      <protection locked="0" hidden="1"/>
    </xf>
    <xf numFmtId="0" fontId="8" fillId="0" borderId="0" xfId="0" applyFont="1" applyProtection="1">
      <alignment vertical="center"/>
      <protection locked="0" hidden="1"/>
    </xf>
    <xf numFmtId="0" fontId="14" fillId="0" borderId="0" xfId="0" applyFont="1" applyAlignment="1" applyProtection="1">
      <alignment horizontal="left" vertical="center"/>
      <protection hidden="1"/>
    </xf>
    <xf numFmtId="0" fontId="3" fillId="0" borderId="10" xfId="0" applyFont="1" applyFill="1" applyBorder="1" applyAlignment="1" applyProtection="1">
      <alignment horizontal="center" vertical="center"/>
      <protection hidden="1"/>
    </xf>
    <xf numFmtId="0" fontId="38" fillId="0" borderId="0" xfId="0" applyFont="1" applyFill="1" applyBorder="1" applyAlignment="1" applyProtection="1">
      <alignment vertical="center"/>
      <protection hidden="1"/>
    </xf>
    <xf numFmtId="0" fontId="36" fillId="0" borderId="0" xfId="0" applyFont="1" applyFill="1" applyBorder="1" applyAlignment="1" applyProtection="1">
      <alignment horizontal="center" vertical="center"/>
      <protection hidden="1"/>
    </xf>
    <xf numFmtId="0" fontId="39" fillId="0" borderId="28" xfId="0" applyFont="1" applyFill="1" applyBorder="1" applyAlignment="1" applyProtection="1">
      <alignment horizontal="left" vertical="center"/>
      <protection hidden="1"/>
    </xf>
    <xf numFmtId="179" fontId="14" fillId="0" borderId="0" xfId="0" applyNumberFormat="1" applyFont="1" applyFill="1" applyBorder="1" applyAlignment="1" applyProtection="1">
      <alignment horizontal="left" vertical="center"/>
      <protection hidden="1"/>
    </xf>
    <xf numFmtId="0" fontId="24" fillId="0" borderId="49" xfId="0" applyFont="1" applyFill="1" applyBorder="1" applyAlignment="1" applyProtection="1">
      <alignment horizontal="center" vertical="center"/>
      <protection hidden="1"/>
    </xf>
    <xf numFmtId="0" fontId="24" fillId="0" borderId="50" xfId="0" applyFont="1" applyFill="1" applyBorder="1" applyAlignment="1" applyProtection="1">
      <alignment horizontal="center" vertical="center"/>
      <protection hidden="1"/>
    </xf>
    <xf numFmtId="0" fontId="24" fillId="0" borderId="51" xfId="0" applyFont="1" applyFill="1" applyBorder="1" applyAlignment="1" applyProtection="1">
      <alignment horizontal="center" vertical="center"/>
      <protection hidden="1"/>
    </xf>
    <xf numFmtId="0" fontId="24" fillId="0" borderId="52" xfId="0" applyFont="1" applyFill="1" applyBorder="1" applyAlignment="1" applyProtection="1">
      <alignment horizontal="center" vertical="center"/>
      <protection hidden="1"/>
    </xf>
    <xf numFmtId="0" fontId="24" fillId="0" borderId="53" xfId="0" applyFont="1" applyFill="1" applyBorder="1" applyAlignment="1" applyProtection="1">
      <alignment horizontal="center" vertical="center"/>
      <protection hidden="1"/>
    </xf>
    <xf numFmtId="0" fontId="24" fillId="0" borderId="54" xfId="0" applyFont="1" applyFill="1" applyBorder="1" applyAlignment="1" applyProtection="1">
      <alignment horizontal="center" vertical="center"/>
      <protection hidden="1"/>
    </xf>
    <xf numFmtId="0" fontId="24" fillId="0" borderId="55" xfId="0" applyFont="1" applyFill="1" applyBorder="1" applyAlignment="1" applyProtection="1">
      <alignment horizontal="center" vertical="center"/>
      <protection hidden="1"/>
    </xf>
    <xf numFmtId="0" fontId="24" fillId="0" borderId="56" xfId="0" applyFont="1" applyFill="1" applyBorder="1" applyAlignment="1" applyProtection="1">
      <alignment horizontal="center" vertical="center"/>
      <protection hidden="1"/>
    </xf>
    <xf numFmtId="0" fontId="24" fillId="0" borderId="7" xfId="0" applyFont="1" applyFill="1" applyBorder="1" applyAlignment="1" applyProtection="1">
      <alignment horizontal="center" vertical="center"/>
      <protection hidden="1"/>
    </xf>
    <xf numFmtId="0" fontId="0" fillId="0" borderId="57" xfId="0" applyFont="1" applyFill="1" applyBorder="1" applyAlignment="1" applyProtection="1">
      <alignment horizontal="center" vertical="center"/>
      <protection hidden="1"/>
    </xf>
    <xf numFmtId="0" fontId="0" fillId="0" borderId="16" xfId="0" applyFont="1" applyFill="1" applyBorder="1" applyAlignment="1" applyProtection="1">
      <alignment horizontal="center" vertical="center" wrapText="1"/>
      <protection hidden="1"/>
    </xf>
    <xf numFmtId="180" fontId="0" fillId="0" borderId="1" xfId="0" applyNumberFormat="1" applyFont="1" applyFill="1" applyBorder="1" applyAlignment="1" applyProtection="1">
      <alignment horizontal="center" vertical="center"/>
      <protection hidden="1"/>
    </xf>
    <xf numFmtId="0" fontId="0" fillId="0" borderId="1" xfId="0" applyFont="1" applyFill="1" applyBorder="1" applyAlignment="1" applyProtection="1">
      <alignment horizontal="center" vertical="center"/>
      <protection hidden="1"/>
    </xf>
    <xf numFmtId="177" fontId="0" fillId="0" borderId="1" xfId="0" applyNumberFormat="1" applyFont="1" applyFill="1" applyBorder="1" applyProtection="1">
      <alignment vertical="center"/>
      <protection hidden="1"/>
    </xf>
    <xf numFmtId="0" fontId="0" fillId="0" borderId="5" xfId="0" applyFont="1" applyFill="1" applyBorder="1" applyAlignment="1" applyProtection="1">
      <alignment horizontal="center" vertical="center"/>
      <protection hidden="1"/>
    </xf>
    <xf numFmtId="0" fontId="0" fillId="0" borderId="58" xfId="0" applyFont="1" applyFill="1" applyBorder="1" applyAlignment="1" applyProtection="1">
      <alignment horizontal="center" vertical="center"/>
      <protection hidden="1"/>
    </xf>
    <xf numFmtId="180" fontId="0" fillId="0" borderId="6" xfId="0" applyNumberFormat="1" applyFont="1" applyFill="1" applyBorder="1" applyAlignment="1" applyProtection="1">
      <alignment horizontal="center" vertical="center"/>
      <protection hidden="1"/>
    </xf>
    <xf numFmtId="0" fontId="0" fillId="0" borderId="6" xfId="0" applyFont="1" applyFill="1" applyBorder="1" applyAlignment="1" applyProtection="1">
      <alignment horizontal="center" vertical="center"/>
      <protection hidden="1"/>
    </xf>
    <xf numFmtId="177" fontId="0" fillId="0" borderId="6" xfId="0" applyNumberFormat="1" applyFont="1" applyFill="1" applyBorder="1" applyProtection="1">
      <alignment vertical="center"/>
      <protection hidden="1"/>
    </xf>
    <xf numFmtId="0" fontId="2" fillId="0" borderId="0" xfId="0" applyFont="1" applyFill="1" applyBorder="1" applyProtection="1">
      <alignment vertical="center"/>
      <protection hidden="1"/>
    </xf>
    <xf numFmtId="0" fontId="8" fillId="0" borderId="0" xfId="0" applyFont="1" applyFill="1" applyBorder="1" applyAlignment="1" applyProtection="1">
      <alignment horizontal="center" vertical="center"/>
      <protection locked="0" hidden="1"/>
    </xf>
    <xf numFmtId="0" fontId="8" fillId="0" borderId="0" xfId="0" applyFont="1" applyFill="1" applyBorder="1" applyProtection="1">
      <alignment vertical="center"/>
      <protection locked="0" hidden="1"/>
    </xf>
    <xf numFmtId="0" fontId="27" fillId="0" borderId="0" xfId="0" applyFont="1" applyProtection="1">
      <alignment vertical="center"/>
      <protection locked="0" hidden="1"/>
    </xf>
    <xf numFmtId="0" fontId="40" fillId="0" borderId="0" xfId="0" applyFont="1" applyAlignment="1" applyProtection="1">
      <alignment vertical="center"/>
      <protection locked="0" hidden="1"/>
    </xf>
    <xf numFmtId="0" fontId="36" fillId="0" borderId="0" xfId="0" applyFont="1" applyAlignment="1" applyProtection="1">
      <alignment vertical="center"/>
      <protection locked="0" hidden="1"/>
    </xf>
    <xf numFmtId="0" fontId="41" fillId="0" borderId="0" xfId="10" applyFont="1" applyAlignment="1" applyProtection="1">
      <alignment horizontal="left" vertical="center"/>
      <protection locked="0" hidden="1"/>
    </xf>
    <xf numFmtId="0" fontId="36" fillId="0" borderId="0" xfId="0" applyFont="1" applyFill="1" applyAlignment="1" applyProtection="1">
      <alignment horizontal="center" vertical="center"/>
      <protection hidden="1"/>
    </xf>
    <xf numFmtId="179" fontId="36" fillId="0" borderId="0" xfId="0" applyNumberFormat="1" applyFont="1" applyFill="1" applyBorder="1" applyAlignment="1" applyProtection="1">
      <alignment horizontal="left" vertical="center"/>
      <protection hidden="1"/>
    </xf>
    <xf numFmtId="0" fontId="24" fillId="0" borderId="52" xfId="0" applyFont="1" applyFill="1" applyBorder="1" applyAlignment="1" applyProtection="1">
      <alignment horizontal="center" vertical="center" wrapText="1"/>
      <protection hidden="1"/>
    </xf>
    <xf numFmtId="0" fontId="24" fillId="0" borderId="54" xfId="0" applyFont="1" applyFill="1" applyBorder="1" applyAlignment="1" applyProtection="1">
      <alignment horizontal="center" vertical="center" wrapText="1"/>
      <protection hidden="1"/>
    </xf>
    <xf numFmtId="0" fontId="24" fillId="0" borderId="59" xfId="0" applyFont="1" applyFill="1" applyBorder="1" applyAlignment="1" applyProtection="1">
      <alignment horizontal="center" vertical="center"/>
      <protection hidden="1"/>
    </xf>
    <xf numFmtId="0" fontId="24" fillId="0" borderId="60" xfId="0" applyFont="1" applyFill="1" applyBorder="1" applyAlignment="1" applyProtection="1">
      <alignment horizontal="center" vertical="center"/>
      <protection hidden="1"/>
    </xf>
    <xf numFmtId="0" fontId="0" fillId="0" borderId="1" xfId="0" applyNumberFormat="1" applyFont="1" applyFill="1" applyBorder="1" applyAlignment="1" applyProtection="1">
      <alignment horizontal="right" vertical="center"/>
      <protection hidden="1"/>
    </xf>
    <xf numFmtId="177" fontId="0" fillId="0" borderId="16" xfId="0" applyNumberFormat="1" applyFont="1" applyFill="1" applyBorder="1" applyProtection="1">
      <alignment vertical="center"/>
      <protection hidden="1"/>
    </xf>
    <xf numFmtId="0" fontId="0" fillId="0" borderId="16" xfId="0" applyFont="1" applyFill="1" applyBorder="1" applyAlignment="1" applyProtection="1">
      <alignment horizontal="center" vertical="center"/>
      <protection hidden="1"/>
    </xf>
    <xf numFmtId="0" fontId="0" fillId="0" borderId="61" xfId="0" applyFont="1" applyFill="1" applyBorder="1" applyAlignment="1" applyProtection="1">
      <alignment horizontal="center" vertical="center"/>
      <protection hidden="1"/>
    </xf>
    <xf numFmtId="182" fontId="0" fillId="0" borderId="1" xfId="0" applyNumberFormat="1" applyFont="1" applyFill="1" applyBorder="1" applyAlignment="1" applyProtection="1">
      <alignment horizontal="right" vertical="center"/>
      <protection hidden="1"/>
    </xf>
    <xf numFmtId="0" fontId="0" fillId="0" borderId="16" xfId="0" applyFont="1" applyFill="1" applyBorder="1" applyAlignment="1" applyProtection="1">
      <alignment vertical="center"/>
      <protection hidden="1"/>
    </xf>
    <xf numFmtId="0" fontId="0" fillId="0" borderId="61" xfId="0" applyFont="1" applyFill="1" applyBorder="1" applyAlignment="1" applyProtection="1">
      <alignment vertical="center"/>
      <protection hidden="1"/>
    </xf>
    <xf numFmtId="177" fontId="0" fillId="0" borderId="58" xfId="0" applyNumberFormat="1" applyFont="1" applyFill="1" applyBorder="1" applyProtection="1">
      <alignment vertical="center"/>
      <protection hidden="1"/>
    </xf>
    <xf numFmtId="0" fontId="0" fillId="0" borderId="62" xfId="0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horizontal="left" vertical="center"/>
      <protection hidden="1"/>
    </xf>
    <xf numFmtId="0" fontId="8" fillId="0" borderId="0" xfId="0" applyFont="1" applyBorder="1" applyProtection="1">
      <alignment vertical="center"/>
      <protection locked="0" hidden="1"/>
    </xf>
    <xf numFmtId="0" fontId="0" fillId="0" borderId="0" xfId="0" applyFont="1" applyProtection="1">
      <alignment vertical="center"/>
      <protection locked="0"/>
    </xf>
    <xf numFmtId="0" fontId="8" fillId="0" borderId="25" xfId="0" applyFont="1" applyBorder="1" applyAlignment="1" applyProtection="1">
      <alignment horizontal="center" vertical="center"/>
      <protection locked="0"/>
    </xf>
    <xf numFmtId="0" fontId="8" fillId="0" borderId="26" xfId="0" applyFont="1" applyBorder="1" applyAlignment="1" applyProtection="1">
      <alignment horizontal="center" vertical="center"/>
      <protection locked="0"/>
    </xf>
    <xf numFmtId="49" fontId="8" fillId="0" borderId="26" xfId="0" applyNumberFormat="1" applyFont="1" applyBorder="1" applyAlignment="1" applyProtection="1">
      <alignment horizontal="center" vertical="center"/>
      <protection locked="0"/>
    </xf>
    <xf numFmtId="0" fontId="8" fillId="0" borderId="26" xfId="0" applyFont="1" applyBorder="1" applyAlignment="1" applyProtection="1">
      <alignment horizontal="center" vertical="center"/>
      <protection hidden="1"/>
    </xf>
    <xf numFmtId="177" fontId="8" fillId="0" borderId="26" xfId="0" applyNumberFormat="1" applyFont="1" applyFill="1" applyBorder="1" applyAlignment="1" applyProtection="1">
      <alignment horizontal="center" vertical="center"/>
      <protection hidden="1"/>
    </xf>
    <xf numFmtId="0" fontId="8" fillId="0" borderId="27" xfId="0" applyFont="1" applyBorder="1" applyAlignment="1" applyProtection="1">
      <alignment horizontal="center" vertical="center"/>
      <protection locked="0"/>
    </xf>
    <xf numFmtId="183" fontId="10" fillId="0" borderId="0" xfId="0" applyNumberFormat="1" applyFont="1" applyBorder="1" applyAlignment="1" applyProtection="1">
      <alignment horizontal="center" vertical="center"/>
      <protection locked="0"/>
    </xf>
    <xf numFmtId="49" fontId="10" fillId="0" borderId="0" xfId="0" applyNumberFormat="1" applyFont="1" applyBorder="1" applyAlignment="1" applyProtection="1">
      <alignment horizontal="center" vertical="center"/>
      <protection locked="0"/>
    </xf>
    <xf numFmtId="183" fontId="12" fillId="0" borderId="0" xfId="0" applyNumberFormat="1" applyFont="1" applyBorder="1" applyAlignment="1" applyProtection="1">
      <alignment vertical="center"/>
      <protection hidden="1"/>
    </xf>
    <xf numFmtId="0" fontId="36" fillId="0" borderId="0" xfId="0" applyFont="1" applyAlignment="1" applyProtection="1">
      <alignment horizontal="center" vertical="center"/>
      <protection hidden="1"/>
    </xf>
    <xf numFmtId="0" fontId="36" fillId="0" borderId="0" xfId="0" applyFont="1" applyAlignment="1" applyProtection="1">
      <alignment vertical="center"/>
      <protection locked="0"/>
    </xf>
    <xf numFmtId="0" fontId="40" fillId="3" borderId="63" xfId="0" applyFont="1" applyFill="1" applyBorder="1" applyProtection="1">
      <alignment vertical="center"/>
      <protection locked="0"/>
    </xf>
    <xf numFmtId="0" fontId="40" fillId="3" borderId="64" xfId="0" applyFont="1" applyFill="1" applyBorder="1" applyProtection="1">
      <alignment vertical="center"/>
      <protection locked="0"/>
    </xf>
    <xf numFmtId="49" fontId="40" fillId="3" borderId="64" xfId="0" applyNumberFormat="1" applyFont="1" applyFill="1" applyBorder="1" applyAlignment="1" applyProtection="1">
      <alignment horizontal="center" vertical="center"/>
      <protection locked="0"/>
    </xf>
    <xf numFmtId="0" fontId="42" fillId="3" borderId="64" xfId="0" applyFont="1" applyFill="1" applyBorder="1" applyAlignment="1" applyProtection="1">
      <alignment horizontal="center" vertical="center"/>
      <protection hidden="1"/>
    </xf>
    <xf numFmtId="180" fontId="40" fillId="3" borderId="64" xfId="0" applyNumberFormat="1" applyFont="1" applyFill="1" applyBorder="1" applyAlignment="1" applyProtection="1">
      <alignment vertical="center"/>
      <protection locked="0"/>
    </xf>
    <xf numFmtId="177" fontId="40" fillId="3" borderId="64" xfId="0" applyNumberFormat="1" applyFont="1" applyFill="1" applyBorder="1" applyAlignment="1" applyProtection="1">
      <alignment vertical="center"/>
      <protection locked="0"/>
    </xf>
    <xf numFmtId="0" fontId="2" fillId="0" borderId="33" xfId="0" applyFont="1" applyBorder="1" applyAlignment="1" applyProtection="1">
      <alignment horizontal="center" vertical="center"/>
      <protection locked="0"/>
    </xf>
    <xf numFmtId="58" fontId="2" fillId="0" borderId="34" xfId="0" applyNumberFormat="1" applyFont="1" applyBorder="1" applyAlignment="1" applyProtection="1">
      <alignment horizontal="center" vertical="center"/>
      <protection locked="0"/>
    </xf>
    <xf numFmtId="49" fontId="2" fillId="0" borderId="34" xfId="0" applyNumberFormat="1" applyFont="1" applyBorder="1" applyAlignment="1" applyProtection="1">
      <alignment horizontal="center" vertical="center"/>
      <protection locked="0"/>
    </xf>
    <xf numFmtId="0" fontId="2" fillId="0" borderId="34" xfId="0" applyNumberFormat="1" applyFont="1" applyFill="1" applyBorder="1" applyAlignment="1" applyProtection="1">
      <alignment horizontal="center" vertical="center"/>
      <protection hidden="1"/>
    </xf>
    <xf numFmtId="0" fontId="2" fillId="0" borderId="34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58" fontId="2" fillId="0" borderId="26" xfId="0" applyNumberFormat="1" applyFont="1" applyBorder="1" applyAlignment="1" applyProtection="1">
      <alignment horizontal="center" vertical="center"/>
      <protection locked="0"/>
    </xf>
    <xf numFmtId="49" fontId="2" fillId="0" borderId="26" xfId="0" applyNumberFormat="1" applyFont="1" applyBorder="1" applyAlignment="1" applyProtection="1">
      <alignment horizontal="center" vertical="center"/>
      <protection locked="0"/>
    </xf>
    <xf numFmtId="0" fontId="2" fillId="0" borderId="26" xfId="0" applyNumberFormat="1" applyFont="1" applyFill="1" applyBorder="1" applyAlignment="1" applyProtection="1">
      <alignment horizontal="center" vertical="center"/>
      <protection hidden="1"/>
    </xf>
    <xf numFmtId="0" fontId="2" fillId="0" borderId="26" xfId="0" applyFont="1" applyBorder="1" applyAlignment="1" applyProtection="1">
      <alignment horizontal="center" vertical="center"/>
      <protection locked="0"/>
    </xf>
    <xf numFmtId="0" fontId="0" fillId="0" borderId="25" xfId="0" applyFont="1" applyBorder="1" applyAlignment="1" applyProtection="1">
      <alignment horizontal="center" vertical="center"/>
      <protection locked="0"/>
    </xf>
    <xf numFmtId="58" fontId="0" fillId="0" borderId="26" xfId="0" applyNumberFormat="1" applyFont="1" applyBorder="1" applyAlignment="1" applyProtection="1">
      <alignment horizontal="center" vertical="center"/>
      <protection locked="0"/>
    </xf>
    <xf numFmtId="49" fontId="0" fillId="0" borderId="26" xfId="0" applyNumberFormat="1" applyFont="1" applyBorder="1" applyAlignment="1" applyProtection="1">
      <alignment horizontal="center" vertical="center"/>
      <protection locked="0"/>
    </xf>
    <xf numFmtId="0" fontId="0" fillId="0" borderId="26" xfId="0" applyNumberFormat="1" applyFont="1" applyFill="1" applyBorder="1" applyAlignment="1" applyProtection="1">
      <alignment horizontal="center" vertical="center"/>
      <protection hidden="1"/>
    </xf>
    <xf numFmtId="0" fontId="0" fillId="0" borderId="26" xfId="0" applyFont="1" applyBorder="1" applyAlignment="1" applyProtection="1">
      <alignment horizontal="center" vertical="center"/>
      <protection locked="0"/>
    </xf>
    <xf numFmtId="0" fontId="0" fillId="0" borderId="26" xfId="0" applyFont="1" applyBorder="1" applyAlignment="1" applyProtection="1">
      <alignment horizontal="center" vertical="center"/>
      <protection hidden="1"/>
    </xf>
    <xf numFmtId="177" fontId="36" fillId="0" borderId="0" xfId="0" applyNumberFormat="1" applyFont="1" applyFill="1" applyAlignment="1" applyProtection="1">
      <alignment vertical="center"/>
      <protection hidden="1"/>
    </xf>
    <xf numFmtId="0" fontId="36" fillId="0" borderId="0" xfId="0" applyFont="1" applyAlignment="1" applyProtection="1">
      <alignment horizontal="center" vertical="center"/>
      <protection locked="0"/>
    </xf>
    <xf numFmtId="0" fontId="43" fillId="0" borderId="0" xfId="10" applyFont="1" applyAlignment="1" applyProtection="1">
      <alignment horizontal="center" vertical="center"/>
      <protection hidden="1"/>
    </xf>
    <xf numFmtId="177" fontId="42" fillId="3" borderId="64" xfId="0" applyNumberFormat="1" applyFont="1" applyFill="1" applyBorder="1" applyAlignment="1" applyProtection="1">
      <alignment horizontal="center" vertical="center"/>
      <protection hidden="1"/>
    </xf>
    <xf numFmtId="0" fontId="40" fillId="3" borderId="64" xfId="0" applyFont="1" applyFill="1" applyBorder="1" applyAlignment="1" applyProtection="1">
      <alignment horizontal="center" vertical="center"/>
      <protection locked="0"/>
    </xf>
    <xf numFmtId="0" fontId="42" fillId="3" borderId="65" xfId="0" applyFont="1" applyFill="1" applyBorder="1" applyAlignment="1" applyProtection="1">
      <alignment horizontal="center" vertical="center"/>
      <protection locked="0"/>
    </xf>
    <xf numFmtId="177" fontId="2" fillId="0" borderId="34" xfId="0" applyNumberFormat="1" applyFont="1" applyFill="1" applyBorder="1" applyAlignment="1" applyProtection="1">
      <alignment horizontal="center" vertical="center"/>
      <protection hidden="1"/>
    </xf>
    <xf numFmtId="0" fontId="2" fillId="0" borderId="34" xfId="0" applyFont="1" applyBorder="1" applyAlignment="1" applyProtection="1">
      <alignment horizontal="center" vertical="center"/>
      <protection hidden="1"/>
    </xf>
    <xf numFmtId="0" fontId="2" fillId="0" borderId="36" xfId="0" applyFont="1" applyBorder="1" applyAlignment="1" applyProtection="1">
      <alignment horizontal="center" vertical="center"/>
      <protection locked="0"/>
    </xf>
    <xf numFmtId="177" fontId="2" fillId="0" borderId="26" xfId="0" applyNumberFormat="1" applyFont="1" applyFill="1" applyBorder="1" applyAlignment="1" applyProtection="1">
      <alignment horizontal="center" vertical="center"/>
      <protection hidden="1"/>
    </xf>
    <xf numFmtId="0" fontId="2" fillId="0" borderId="26" xfId="0" applyFont="1" applyBorder="1" applyAlignment="1" applyProtection="1">
      <alignment horizontal="center" vertical="center"/>
      <protection hidden="1"/>
    </xf>
    <xf numFmtId="0" fontId="2" fillId="0" borderId="27" xfId="0" applyFont="1" applyBorder="1" applyAlignment="1" applyProtection="1">
      <alignment horizontal="center" vertical="center"/>
      <protection locked="0"/>
    </xf>
    <xf numFmtId="177" fontId="0" fillId="0" borderId="26" xfId="0" applyNumberFormat="1" applyFont="1" applyFill="1" applyBorder="1" applyAlignment="1" applyProtection="1">
      <alignment horizontal="center" vertical="center"/>
      <protection hidden="1"/>
    </xf>
    <xf numFmtId="0" fontId="0" fillId="0" borderId="27" xfId="0" applyFont="1" applyBorder="1" applyAlignment="1" applyProtection="1">
      <alignment horizontal="center" vertical="center"/>
      <protection locked="0"/>
    </xf>
    <xf numFmtId="0" fontId="8" fillId="0" borderId="37" xfId="0" applyFont="1" applyBorder="1" applyAlignment="1" applyProtection="1">
      <alignment horizontal="center" vertical="center"/>
      <protection locked="0"/>
    </xf>
    <xf numFmtId="0" fontId="8" fillId="0" borderId="38" xfId="0" applyFont="1" applyBorder="1" applyAlignment="1" applyProtection="1">
      <alignment horizontal="center" vertical="center"/>
      <protection locked="0"/>
    </xf>
    <xf numFmtId="49" fontId="8" fillId="0" borderId="38" xfId="0" applyNumberFormat="1" applyFont="1" applyBorder="1" applyAlignment="1" applyProtection="1">
      <alignment horizontal="center" vertical="center"/>
      <protection locked="0"/>
    </xf>
    <xf numFmtId="0" fontId="8" fillId="0" borderId="38" xfId="0" applyFont="1" applyBorder="1" applyAlignment="1" applyProtection="1">
      <alignment horizontal="center" vertical="center"/>
      <protection hidden="1"/>
    </xf>
    <xf numFmtId="177" fontId="8" fillId="0" borderId="38" xfId="0" applyNumberFormat="1" applyFont="1" applyFill="1" applyBorder="1" applyAlignment="1" applyProtection="1">
      <alignment horizontal="center" vertical="center"/>
      <protection hidden="1"/>
    </xf>
    <xf numFmtId="0" fontId="8" fillId="0" borderId="39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44" fillId="5" borderId="66" xfId="0" applyFont="1" applyFill="1" applyBorder="1" applyAlignment="1">
      <alignment horizontal="center" vertical="center"/>
    </xf>
    <xf numFmtId="0" fontId="45" fillId="6" borderId="67" xfId="0" applyNumberFormat="1" applyFont="1" applyFill="1" applyBorder="1" applyAlignment="1">
      <alignment horizontal="center" vertical="center"/>
    </xf>
    <xf numFmtId="0" fontId="45" fillId="7" borderId="68" xfId="0" applyNumberFormat="1" applyFont="1" applyFill="1" applyBorder="1" applyAlignment="1">
      <alignment horizontal="center" vertical="center"/>
    </xf>
    <xf numFmtId="0" fontId="43" fillId="0" borderId="0" xfId="10" applyFont="1" applyAlignment="1" applyProtection="1">
      <alignment vertical="center"/>
    </xf>
    <xf numFmtId="49" fontId="7" fillId="0" borderId="0" xfId="0" applyNumberFormat="1" applyFont="1" applyAlignment="1">
      <alignment horizontal="center" vertical="center"/>
    </xf>
    <xf numFmtId="49" fontId="46" fillId="0" borderId="0" xfId="0" applyNumberFormat="1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49" fontId="47" fillId="5" borderId="69" xfId="0" applyNumberFormat="1" applyFont="1" applyFill="1" applyBorder="1" applyAlignment="1">
      <alignment horizontal="center" vertical="center"/>
    </xf>
    <xf numFmtId="0" fontId="47" fillId="5" borderId="70" xfId="0" applyFont="1" applyFill="1" applyBorder="1" applyAlignment="1">
      <alignment horizontal="center" vertical="center"/>
    </xf>
    <xf numFmtId="0" fontId="48" fillId="5" borderId="66" xfId="0" applyFont="1" applyFill="1" applyBorder="1">
      <alignment vertical="center"/>
    </xf>
    <xf numFmtId="49" fontId="45" fillId="6" borderId="67" xfId="0" applyNumberFormat="1" applyFont="1" applyFill="1" applyBorder="1" applyAlignment="1">
      <alignment horizontal="center" vertical="center"/>
    </xf>
    <xf numFmtId="0" fontId="45" fillId="6" borderId="71" xfId="0" applyFont="1" applyFill="1" applyBorder="1" applyAlignment="1">
      <alignment horizontal="center" vertical="center"/>
    </xf>
    <xf numFmtId="0" fontId="45" fillId="6" borderId="72" xfId="0" applyFont="1" applyFill="1" applyBorder="1">
      <alignment vertical="center"/>
    </xf>
    <xf numFmtId="49" fontId="45" fillId="7" borderId="68" xfId="0" applyNumberFormat="1" applyFont="1" applyFill="1" applyBorder="1" applyAlignment="1">
      <alignment horizontal="center" vertical="center"/>
    </xf>
    <xf numFmtId="0" fontId="45" fillId="7" borderId="73" xfId="0" applyFont="1" applyFill="1" applyBorder="1" applyAlignment="1">
      <alignment horizontal="center" vertical="center"/>
    </xf>
    <xf numFmtId="0" fontId="45" fillId="7" borderId="74" xfId="0" applyFont="1" applyFill="1" applyBorder="1">
      <alignment vertical="center"/>
    </xf>
    <xf numFmtId="0" fontId="36" fillId="0" borderId="0" xfId="0" applyFont="1" applyProtection="1">
      <alignment vertical="center"/>
      <protection locked="0"/>
    </xf>
    <xf numFmtId="0" fontId="12" fillId="0" borderId="0" xfId="0" applyFont="1" applyProtection="1">
      <alignment vertical="center"/>
      <protection locked="0"/>
    </xf>
    <xf numFmtId="0" fontId="12" fillId="8" borderId="0" xfId="0" applyFont="1" applyFill="1" applyProtection="1">
      <alignment vertical="center"/>
      <protection locked="0"/>
    </xf>
    <xf numFmtId="0" fontId="12" fillId="8" borderId="0" xfId="0" applyFont="1" applyFill="1" applyBorder="1" applyProtection="1">
      <alignment vertical="center"/>
      <protection locked="0"/>
    </xf>
    <xf numFmtId="0" fontId="12" fillId="8" borderId="75" xfId="0" applyFont="1" applyFill="1" applyBorder="1" applyProtection="1">
      <alignment vertical="center"/>
      <protection locked="0"/>
    </xf>
    <xf numFmtId="0" fontId="12" fillId="8" borderId="76" xfId="0" applyFont="1" applyFill="1" applyBorder="1" applyProtection="1">
      <alignment vertical="center"/>
      <protection locked="0"/>
    </xf>
    <xf numFmtId="0" fontId="12" fillId="8" borderId="77" xfId="0" applyFont="1" applyFill="1" applyBorder="1" applyProtection="1">
      <alignment vertical="center"/>
      <protection locked="0"/>
    </xf>
    <xf numFmtId="0" fontId="12" fillId="8" borderId="78" xfId="0" applyFont="1" applyFill="1" applyBorder="1" applyProtection="1">
      <alignment vertical="center"/>
      <protection locked="0"/>
    </xf>
    <xf numFmtId="0" fontId="49" fillId="8" borderId="79" xfId="0" applyFont="1" applyFill="1" applyBorder="1" applyAlignment="1" applyProtection="1">
      <alignment horizontal="center" vertical="center"/>
      <protection locked="0"/>
    </xf>
    <xf numFmtId="0" fontId="49" fillId="8" borderId="80" xfId="0" applyFont="1" applyFill="1" applyBorder="1" applyAlignment="1" applyProtection="1">
      <alignment horizontal="center" vertical="center"/>
      <protection locked="0"/>
    </xf>
    <xf numFmtId="0" fontId="49" fillId="8" borderId="81" xfId="0" applyFont="1" applyFill="1" applyBorder="1" applyAlignment="1" applyProtection="1">
      <alignment horizontal="center" vertical="center"/>
      <protection locked="0"/>
    </xf>
    <xf numFmtId="0" fontId="47" fillId="8" borderId="82" xfId="0" applyFont="1" applyFill="1" applyBorder="1" applyAlignment="1" applyProtection="1">
      <alignment horizontal="center" vertical="center"/>
      <protection locked="0"/>
    </xf>
    <xf numFmtId="0" fontId="50" fillId="8" borderId="0" xfId="10" applyFont="1" applyFill="1" applyAlignment="1" applyProtection="1">
      <alignment vertical="center"/>
      <protection locked="0"/>
    </xf>
    <xf numFmtId="0" fontId="12" fillId="8" borderId="82" xfId="0" applyFont="1" applyFill="1" applyBorder="1" applyProtection="1">
      <alignment vertical="center"/>
      <protection locked="0"/>
    </xf>
    <xf numFmtId="0" fontId="47" fillId="8" borderId="0" xfId="0" applyFont="1" applyFill="1" applyAlignment="1" applyProtection="1">
      <alignment horizontal="center" vertical="center"/>
      <protection locked="0"/>
    </xf>
    <xf numFmtId="0" fontId="47" fillId="8" borderId="74" xfId="0" applyFont="1" applyFill="1" applyBorder="1" applyAlignment="1" applyProtection="1">
      <alignment horizontal="center" vertical="center"/>
      <protection locked="0"/>
    </xf>
    <xf numFmtId="176" fontId="47" fillId="8" borderId="68" xfId="0" applyNumberFormat="1" applyFont="1" applyFill="1" applyBorder="1" applyAlignment="1" applyProtection="1">
      <alignment horizontal="center" vertical="center"/>
      <protection locked="0"/>
    </xf>
    <xf numFmtId="0" fontId="47" fillId="8" borderId="0" xfId="0" applyFont="1" applyFill="1" applyProtection="1">
      <alignment vertical="center"/>
      <protection locked="0"/>
    </xf>
    <xf numFmtId="0" fontId="47" fillId="8" borderId="0" xfId="0" applyFont="1" applyFill="1" applyBorder="1" applyProtection="1">
      <alignment vertical="center"/>
      <protection locked="0"/>
    </xf>
    <xf numFmtId="0" fontId="47" fillId="8" borderId="82" xfId="0" applyFont="1" applyFill="1" applyBorder="1" applyProtection="1">
      <alignment vertical="center"/>
      <protection locked="0"/>
    </xf>
    <xf numFmtId="176" fontId="47" fillId="8" borderId="0" xfId="0" applyNumberFormat="1" applyFont="1" applyFill="1" applyAlignment="1" applyProtection="1">
      <alignment horizontal="center" vertical="center"/>
      <protection locked="0"/>
    </xf>
    <xf numFmtId="0" fontId="12" fillId="8" borderId="0" xfId="0" applyFont="1" applyFill="1" applyProtection="1">
      <alignment vertical="center"/>
    </xf>
    <xf numFmtId="0" fontId="12" fillId="8" borderId="78" xfId="0" applyFont="1" applyFill="1" applyBorder="1" applyProtection="1">
      <alignment vertical="center"/>
    </xf>
    <xf numFmtId="0" fontId="44" fillId="8" borderId="0" xfId="0" applyFont="1" applyFill="1" applyAlignment="1" applyProtection="1">
      <alignment horizontal="center" vertical="center"/>
      <protection locked="0"/>
    </xf>
    <xf numFmtId="0" fontId="10" fillId="8" borderId="0" xfId="0" applyFont="1" applyFill="1" applyBorder="1" applyProtection="1">
      <alignment vertical="center"/>
    </xf>
    <xf numFmtId="0" fontId="44" fillId="8" borderId="0" xfId="0" applyFont="1" applyFill="1" applyBorder="1" applyAlignment="1" applyProtection="1">
      <alignment horizontal="center" vertical="center"/>
    </xf>
    <xf numFmtId="0" fontId="12" fillId="8" borderId="82" xfId="0" applyFont="1" applyFill="1" applyBorder="1" applyProtection="1">
      <alignment vertical="center"/>
    </xf>
    <xf numFmtId="0" fontId="12" fillId="8" borderId="0" xfId="0" applyFont="1" applyFill="1" applyBorder="1" applyProtection="1">
      <alignment vertical="center"/>
    </xf>
    <xf numFmtId="0" fontId="51" fillId="8" borderId="83" xfId="10" applyFont="1" applyFill="1" applyBorder="1" applyAlignment="1" applyProtection="1">
      <alignment horizontal="center" vertical="center"/>
    </xf>
    <xf numFmtId="0" fontId="51" fillId="8" borderId="82" xfId="10" applyFont="1" applyFill="1" applyBorder="1" applyAlignment="1" applyProtection="1">
      <alignment horizontal="center" vertical="center"/>
    </xf>
    <xf numFmtId="0" fontId="50" fillId="8" borderId="0" xfId="10" applyFont="1" applyFill="1" applyAlignment="1" applyProtection="1">
      <alignment vertical="center"/>
    </xf>
    <xf numFmtId="0" fontId="12" fillId="8" borderId="84" xfId="0" applyFont="1" applyFill="1" applyBorder="1" applyProtection="1">
      <alignment vertical="center"/>
    </xf>
    <xf numFmtId="0" fontId="12" fillId="8" borderId="85" xfId="0" applyFont="1" applyFill="1" applyBorder="1" applyProtection="1">
      <alignment vertical="center"/>
    </xf>
    <xf numFmtId="0" fontId="12" fillId="8" borderId="86" xfId="0" applyFont="1" applyFill="1" applyBorder="1" applyProtection="1">
      <alignment vertical="center"/>
    </xf>
    <xf numFmtId="0" fontId="36" fillId="0" borderId="0" xfId="0" applyFont="1" applyAlignment="1" applyProtection="1">
      <alignment horizontal="left" vertical="center" wrapText="1"/>
    </xf>
    <xf numFmtId="0" fontId="36" fillId="0" borderId="0" xfId="0" applyFont="1" applyAlignment="1" applyProtection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C1FFDD"/>
      <color rgb="005BFFA5"/>
      <color rgb="0000E668"/>
      <color rgb="00B8CCE4"/>
      <color rgb="00FF0000"/>
      <color rgb="00DAEEF3"/>
      <color rgb="00B7DEE8"/>
      <color rgb="00DCE6F1"/>
      <color rgb="00FFFFFF"/>
      <color rgb="0036609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customXml" Target="../customXml/item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304800</xdr:colOff>
      <xdr:row>5</xdr:row>
      <xdr:rowOff>213360</xdr:rowOff>
    </xdr:from>
    <xdr:to>
      <xdr:col>4</xdr:col>
      <xdr:colOff>884555</xdr:colOff>
      <xdr:row>7</xdr:row>
      <xdr:rowOff>11430</xdr:rowOff>
    </xdr:to>
    <xdr:sp>
      <xdr:nvSpPr>
        <xdr:cNvPr id="6145" name="购物车"/>
        <xdr:cNvSpPr/>
      </xdr:nvSpPr>
      <xdr:spPr>
        <a:xfrm>
          <a:off x="3223895" y="1451610"/>
          <a:ext cx="579755" cy="483870"/>
        </a:xfrm>
        <a:custGeom>
          <a:avLst/>
          <a:gdLst/>
          <a:ahLst/>
          <a:cxnLst>
            <a:cxn ang="0">
              <a:pos x="171439" y="143061"/>
            </a:cxn>
            <a:cxn ang="0">
              <a:pos x="192879" y="160954"/>
            </a:cxn>
            <a:cxn ang="0">
              <a:pos x="171439" y="178847"/>
            </a:cxn>
            <a:cxn ang="0">
              <a:pos x="149999" y="160954"/>
            </a:cxn>
            <a:cxn ang="0">
              <a:pos x="171439" y="143061"/>
            </a:cxn>
            <a:cxn ang="0">
              <a:pos x="71428" y="143061"/>
            </a:cxn>
            <a:cxn ang="0">
              <a:pos x="92869" y="160954"/>
            </a:cxn>
            <a:cxn ang="0">
              <a:pos x="71428" y="178847"/>
            </a:cxn>
            <a:cxn ang="0">
              <a:pos x="49988" y="160954"/>
            </a:cxn>
            <a:cxn ang="0">
              <a:pos x="71428" y="143061"/>
            </a:cxn>
            <a:cxn ang="0">
              <a:pos x="67650" y="47669"/>
            </a:cxn>
            <a:cxn ang="0">
              <a:pos x="79106" y="108128"/>
            </a:cxn>
            <a:cxn ang="0">
              <a:pos x="173228" y="101023"/>
            </a:cxn>
            <a:cxn ang="0">
              <a:pos x="183213" y="47669"/>
            </a:cxn>
            <a:cxn ang="0">
              <a:pos x="67650" y="47669"/>
            </a:cxn>
            <a:cxn ang="0">
              <a:pos x="14319" y="0"/>
            </a:cxn>
            <a:cxn ang="0">
              <a:pos x="28561" y="0"/>
            </a:cxn>
            <a:cxn ang="0">
              <a:pos x="63161" y="23834"/>
            </a:cxn>
            <a:cxn ang="0">
              <a:pos x="200010" y="23834"/>
            </a:cxn>
            <a:cxn ang="0">
              <a:pos x="210846" y="28033"/>
            </a:cxn>
            <a:cxn ang="0">
              <a:pos x="214097" y="37657"/>
            </a:cxn>
            <a:cxn ang="0">
              <a:pos x="199855" y="112198"/>
            </a:cxn>
            <a:cxn ang="0">
              <a:pos x="188709" y="121951"/>
            </a:cxn>
            <a:cxn ang="0">
              <a:pos x="67031" y="131124"/>
            </a:cxn>
            <a:cxn ang="0">
              <a:pos x="52943" y="121176"/>
            </a:cxn>
            <a:cxn ang="0">
              <a:pos x="35837" y="31521"/>
            </a:cxn>
            <a:cxn ang="0">
              <a:pos x="28561" y="23834"/>
            </a:cxn>
            <a:cxn ang="0">
              <a:pos x="14319" y="23834"/>
            </a:cxn>
            <a:cxn ang="0">
              <a:pos x="0" y="11949"/>
            </a:cxn>
            <a:cxn ang="0">
              <a:pos x="14319" y="0"/>
            </a:cxn>
          </a:cxnLst>
          <a:rect l="0" t="0" r="0" b="0"/>
          <a:pathLst>
            <a:path w="4866901" h="4870948">
              <a:moveTo>
                <a:pt x="3893708" y="3896312"/>
              </a:moveTo>
              <a:cubicBezTo>
                <a:pt x="4162641" y="3896312"/>
                <a:pt x="4380654" y="4114492"/>
                <a:pt x="4380654" y="4383630"/>
              </a:cubicBezTo>
              <a:cubicBezTo>
                <a:pt x="4380654" y="4652768"/>
                <a:pt x="4162641" y="4870948"/>
                <a:pt x="3893708" y="4870948"/>
              </a:cubicBezTo>
              <a:cubicBezTo>
                <a:pt x="3624775" y="4870948"/>
                <a:pt x="3406762" y="4652768"/>
                <a:pt x="3406762" y="4383630"/>
              </a:cubicBezTo>
              <a:cubicBezTo>
                <a:pt x="3406762" y="4114492"/>
                <a:pt x="3624775" y="3896312"/>
                <a:pt x="3893708" y="3896312"/>
              </a:cubicBezTo>
              <a:close/>
              <a:moveTo>
                <a:pt x="1622285" y="3896312"/>
              </a:moveTo>
              <a:cubicBezTo>
                <a:pt x="1891218" y="3896312"/>
                <a:pt x="2109231" y="4114492"/>
                <a:pt x="2109231" y="4383630"/>
              </a:cubicBezTo>
              <a:cubicBezTo>
                <a:pt x="2109231" y="4652768"/>
                <a:pt x="1891218" y="4870948"/>
                <a:pt x="1622285" y="4870948"/>
              </a:cubicBezTo>
              <a:cubicBezTo>
                <a:pt x="1353352" y="4870948"/>
                <a:pt x="1135339" y="4652768"/>
                <a:pt x="1135339" y="4383630"/>
              </a:cubicBezTo>
              <a:cubicBezTo>
                <a:pt x="1135339" y="4114492"/>
                <a:pt x="1353352" y="3896312"/>
                <a:pt x="1622285" y="3896312"/>
              </a:cubicBezTo>
              <a:close/>
              <a:moveTo>
                <a:pt x="1536473" y="1298293"/>
              </a:moveTo>
              <a:cubicBezTo>
                <a:pt x="1624372" y="1877071"/>
                <a:pt x="1735124" y="2577235"/>
                <a:pt x="1796653" y="2944908"/>
              </a:cubicBezTo>
              <a:cubicBezTo>
                <a:pt x="2781121" y="2927316"/>
                <a:pt x="3570453" y="2812968"/>
                <a:pt x="3934354" y="2751396"/>
              </a:cubicBezTo>
              <a:lnTo>
                <a:pt x="4161133" y="1298293"/>
              </a:lnTo>
              <a:cubicBezTo>
                <a:pt x="4161133" y="1298293"/>
                <a:pt x="4161133" y="1298293"/>
                <a:pt x="1536473" y="1298293"/>
              </a:cubicBezTo>
              <a:close/>
              <a:moveTo>
                <a:pt x="325226" y="0"/>
              </a:moveTo>
              <a:cubicBezTo>
                <a:pt x="325226" y="0"/>
                <a:pt x="325226" y="0"/>
                <a:pt x="648694" y="0"/>
              </a:cubicBezTo>
              <a:cubicBezTo>
                <a:pt x="1030175" y="0"/>
                <a:pt x="1334305" y="256844"/>
                <a:pt x="1434510" y="649147"/>
              </a:cubicBezTo>
              <a:cubicBezTo>
                <a:pt x="1434510" y="649147"/>
                <a:pt x="1434510" y="649147"/>
                <a:pt x="4542615" y="649147"/>
              </a:cubicBezTo>
              <a:cubicBezTo>
                <a:pt x="4637545" y="649147"/>
                <a:pt x="4727202" y="691367"/>
                <a:pt x="4788731" y="763495"/>
              </a:cubicBezTo>
              <a:cubicBezTo>
                <a:pt x="4850261" y="835622"/>
                <a:pt x="4878388" y="932379"/>
                <a:pt x="4862566" y="1025616"/>
              </a:cubicBezTo>
              <a:cubicBezTo>
                <a:pt x="4862566" y="1025616"/>
                <a:pt x="4862566" y="1025616"/>
                <a:pt x="4539099" y="3055738"/>
              </a:cubicBezTo>
              <a:cubicBezTo>
                <a:pt x="4516245" y="3187679"/>
                <a:pt x="4416040" y="3293231"/>
                <a:pt x="4285949" y="3321378"/>
              </a:cubicBezTo>
              <a:cubicBezTo>
                <a:pt x="4236726" y="3331933"/>
                <a:pt x="3085251" y="3571185"/>
                <a:pt x="1522409" y="3571185"/>
              </a:cubicBezTo>
              <a:cubicBezTo>
                <a:pt x="1364191" y="3571185"/>
                <a:pt x="1228827" y="3456837"/>
                <a:pt x="1202457" y="3300268"/>
              </a:cubicBezTo>
              <a:cubicBezTo>
                <a:pt x="1198941" y="3284435"/>
                <a:pt x="933486" y="1699392"/>
                <a:pt x="813944" y="858492"/>
              </a:cubicBezTo>
              <a:cubicBezTo>
                <a:pt x="803396" y="779328"/>
                <a:pt x="768236" y="649147"/>
                <a:pt x="648694" y="649147"/>
              </a:cubicBezTo>
              <a:cubicBezTo>
                <a:pt x="648694" y="649147"/>
                <a:pt x="648694" y="649147"/>
                <a:pt x="325226" y="649147"/>
              </a:cubicBezTo>
              <a:cubicBezTo>
                <a:pt x="145912" y="649147"/>
                <a:pt x="0" y="504892"/>
                <a:pt x="0" y="325453"/>
              </a:cubicBezTo>
              <a:cubicBezTo>
                <a:pt x="0" y="146014"/>
                <a:pt x="145912" y="0"/>
                <a:pt x="325226" y="0"/>
              </a:cubicBezTo>
              <a:close/>
            </a:path>
          </a:pathLst>
        </a:custGeom>
        <a:solidFill>
          <a:srgbClr val="B8CCE4"/>
        </a:solidFill>
        <a:ln w="9525">
          <a:noFill/>
        </a:ln>
      </xdr:spPr>
      <xdr:txBody>
        <a:bodyPr vert="horz" anchor="ctr" anchorCtr="0"/>
        <a:lstStyle/>
        <a:p>
          <a:pPr algn="l"/>
          <a:endParaRPr lang="zh-CN" altLang="en-US"/>
        </a:p>
      </xdr:txBody>
    </xdr:sp>
    <xdr:clientData/>
  </xdr:twoCellAnchor>
  <xdr:twoCellAnchor>
    <xdr:from>
      <xdr:col>6</xdr:col>
      <xdr:colOff>257810</xdr:colOff>
      <xdr:row>5</xdr:row>
      <xdr:rowOff>155575</xdr:rowOff>
    </xdr:from>
    <xdr:to>
      <xdr:col>6</xdr:col>
      <xdr:colOff>862965</xdr:colOff>
      <xdr:row>6</xdr:row>
      <xdr:rowOff>323850</xdr:rowOff>
    </xdr:to>
    <xdr:sp>
      <xdr:nvSpPr>
        <xdr:cNvPr id="2" name="人"/>
        <xdr:cNvSpPr/>
      </xdr:nvSpPr>
      <xdr:spPr>
        <a:xfrm>
          <a:off x="5057775" y="1393825"/>
          <a:ext cx="605155" cy="530225"/>
        </a:xfrm>
        <a:custGeom>
          <a:avLst/>
          <a:gdLst>
            <a:gd name="T0" fmla="*/ 527033 w 2960688"/>
            <a:gd name="T1" fmla="*/ 1877159 h 3298826"/>
            <a:gd name="T2" fmla="*/ 409443 w 2960688"/>
            <a:gd name="T3" fmla="*/ 2000501 h 3298826"/>
            <a:gd name="T4" fmla="*/ 411355 w 2960688"/>
            <a:gd name="T5" fmla="*/ 2233197 h 3298826"/>
            <a:gd name="T6" fmla="*/ 351125 w 2960688"/>
            <a:gd name="T7" fmla="*/ 2312034 h 3298826"/>
            <a:gd name="T8" fmla="*/ 273369 w 2960688"/>
            <a:gd name="T9" fmla="*/ 2124161 h 3298826"/>
            <a:gd name="T10" fmla="*/ 346027 w 2960688"/>
            <a:gd name="T11" fmla="*/ 1891464 h 3298826"/>
            <a:gd name="T12" fmla="*/ 896304 w 2960688"/>
            <a:gd name="T13" fmla="*/ 1785321 h 3298826"/>
            <a:gd name="T14" fmla="*/ 1068706 w 2960688"/>
            <a:gd name="T15" fmla="*/ 2016555 h 3298826"/>
            <a:gd name="T16" fmla="*/ 1068071 w 2960688"/>
            <a:gd name="T17" fmla="*/ 2228732 h 3298826"/>
            <a:gd name="T18" fmla="*/ 959169 w 2960688"/>
            <a:gd name="T19" fmla="*/ 2409781 h 3298826"/>
            <a:gd name="T20" fmla="*/ 713741 w 2960688"/>
            <a:gd name="T21" fmla="*/ 2518728 h 3298826"/>
            <a:gd name="T22" fmla="*/ 693421 w 2960688"/>
            <a:gd name="T23" fmla="*/ 1957476 h 3298826"/>
            <a:gd name="T24" fmla="*/ 640080 w 2960688"/>
            <a:gd name="T25" fmla="*/ 1634173 h 3298826"/>
            <a:gd name="T26" fmla="*/ 392430 w 2960688"/>
            <a:gd name="T27" fmla="*/ 1729423 h 3298826"/>
            <a:gd name="T28" fmla="*/ 232092 w 2960688"/>
            <a:gd name="T29" fmla="*/ 1935163 h 3298826"/>
            <a:gd name="T30" fmla="*/ 200025 w 2960688"/>
            <a:gd name="T31" fmla="*/ 2188846 h 3298826"/>
            <a:gd name="T32" fmla="*/ 307658 w 2960688"/>
            <a:gd name="T33" fmla="*/ 2432368 h 3298826"/>
            <a:gd name="T34" fmla="*/ 520065 w 2960688"/>
            <a:gd name="T35" fmla="*/ 2581276 h 3298826"/>
            <a:gd name="T36" fmla="*/ 775335 w 2960688"/>
            <a:gd name="T37" fmla="*/ 2601279 h 3298826"/>
            <a:gd name="T38" fmla="*/ 1014095 w 2960688"/>
            <a:gd name="T39" fmla="*/ 2481581 h 3298826"/>
            <a:gd name="T40" fmla="*/ 1151890 w 2960688"/>
            <a:gd name="T41" fmla="*/ 2263141 h 3298826"/>
            <a:gd name="T42" fmla="*/ 1159510 w 2960688"/>
            <a:gd name="T43" fmla="*/ 2006283 h 3298826"/>
            <a:gd name="T44" fmla="*/ 1027748 w 2960688"/>
            <a:gd name="T45" fmla="*/ 1773556 h 3298826"/>
            <a:gd name="T46" fmla="*/ 803275 w 2960688"/>
            <a:gd name="T47" fmla="*/ 1647190 h 3298826"/>
            <a:gd name="T48" fmla="*/ 1574800 w 2960688"/>
            <a:gd name="T49" fmla="*/ 2092842 h 3298826"/>
            <a:gd name="T50" fmla="*/ 2153920 w 2960688"/>
            <a:gd name="T51" fmla="*/ 1496357 h 3298826"/>
            <a:gd name="T52" fmla="*/ 2773363 w 2960688"/>
            <a:gd name="T53" fmla="*/ 1705761 h 3298826"/>
            <a:gd name="T54" fmla="*/ 2930208 w 2960688"/>
            <a:gd name="T55" fmla="*/ 2034463 h 3298826"/>
            <a:gd name="T56" fmla="*/ 2534285 w 2960688"/>
            <a:gd name="T57" fmla="*/ 2333022 h 3298826"/>
            <a:gd name="T58" fmla="*/ 2062798 w 2960688"/>
            <a:gd name="T59" fmla="*/ 2832102 h 3298826"/>
            <a:gd name="T60" fmla="*/ 1393825 w 2960688"/>
            <a:gd name="T61" fmla="*/ 2435503 h 3298826"/>
            <a:gd name="T62" fmla="*/ 1449705 w 2960688"/>
            <a:gd name="T63" fmla="*/ 1990995 h 3298826"/>
            <a:gd name="T64" fmla="*/ 1293813 w 2960688"/>
            <a:gd name="T65" fmla="*/ 1642623 h 3298826"/>
            <a:gd name="T66" fmla="*/ 818833 w 2960688"/>
            <a:gd name="T67" fmla="*/ 1450340 h 3298826"/>
            <a:gd name="T68" fmla="*/ 1141095 w 2960688"/>
            <a:gd name="T69" fmla="*/ 1611630 h 3298826"/>
            <a:gd name="T70" fmla="*/ 1340803 w 2960688"/>
            <a:gd name="T71" fmla="*/ 1927861 h 3298826"/>
            <a:gd name="T72" fmla="*/ 1348423 w 2960688"/>
            <a:gd name="T73" fmla="*/ 2284731 h 3298826"/>
            <a:gd name="T74" fmla="*/ 1223010 w 2960688"/>
            <a:gd name="T75" fmla="*/ 2541906 h 3298826"/>
            <a:gd name="T76" fmla="*/ 1473200 w 2960688"/>
            <a:gd name="T77" fmla="*/ 3188336 h 3298826"/>
            <a:gd name="T78" fmla="*/ 1409700 w 2960688"/>
            <a:gd name="T79" fmla="*/ 3287079 h 3298826"/>
            <a:gd name="T80" fmla="*/ 1293813 w 2960688"/>
            <a:gd name="T81" fmla="*/ 3278189 h 3298826"/>
            <a:gd name="T82" fmla="*/ 780415 w 2960688"/>
            <a:gd name="T83" fmla="*/ 2798129 h 3298826"/>
            <a:gd name="T84" fmla="*/ 485775 w 2960688"/>
            <a:gd name="T85" fmla="*/ 2775904 h 3298826"/>
            <a:gd name="T86" fmla="*/ 179387 w 2960688"/>
            <a:gd name="T87" fmla="*/ 2582863 h 3298826"/>
            <a:gd name="T88" fmla="*/ 11747 w 2960688"/>
            <a:gd name="T89" fmla="*/ 2248853 h 3298826"/>
            <a:gd name="T90" fmla="*/ 39687 w 2960688"/>
            <a:gd name="T91" fmla="*/ 1891666 h 3298826"/>
            <a:gd name="T92" fmla="*/ 248285 w 2960688"/>
            <a:gd name="T93" fmla="*/ 1593533 h 3298826"/>
            <a:gd name="T94" fmla="*/ 589598 w 2960688"/>
            <a:gd name="T95" fmla="*/ 1443356 h 3298826"/>
            <a:gd name="T96" fmla="*/ 2009571 w 2960688"/>
            <a:gd name="T97" fmla="*/ 44471 h 3298826"/>
            <a:gd name="T98" fmla="*/ 2211293 w 2960688"/>
            <a:gd name="T99" fmla="*/ 227752 h 3298826"/>
            <a:gd name="T100" fmla="*/ 2308501 w 2960688"/>
            <a:gd name="T101" fmla="*/ 511410 h 3298826"/>
            <a:gd name="T102" fmla="*/ 2385695 w 2960688"/>
            <a:gd name="T103" fmla="*/ 681985 h 3298826"/>
            <a:gd name="T104" fmla="*/ 2326608 w 2960688"/>
            <a:gd name="T105" fmla="*/ 854149 h 3298826"/>
            <a:gd name="T106" fmla="*/ 2142358 w 2960688"/>
            <a:gd name="T107" fmla="*/ 1198477 h 3298826"/>
            <a:gd name="T108" fmla="*/ 1940000 w 2960688"/>
            <a:gd name="T109" fmla="*/ 1360477 h 3298826"/>
            <a:gd name="T110" fmla="*/ 1698569 w 2960688"/>
            <a:gd name="T111" fmla="*/ 1367782 h 3298826"/>
            <a:gd name="T112" fmla="*/ 1505106 w 2960688"/>
            <a:gd name="T113" fmla="*/ 1235642 h 3298826"/>
            <a:gd name="T114" fmla="*/ 1298619 w 2960688"/>
            <a:gd name="T115" fmla="*/ 873208 h 3298826"/>
            <a:gd name="T116" fmla="*/ 1219200 w 2960688"/>
            <a:gd name="T117" fmla="*/ 700409 h 3298826"/>
            <a:gd name="T118" fmla="*/ 1306560 w 2960688"/>
            <a:gd name="T119" fmla="*/ 536504 h 3298826"/>
            <a:gd name="T120" fmla="*/ 1394873 w 2960688"/>
            <a:gd name="T121" fmla="*/ 248081 h 3298826"/>
            <a:gd name="T122" fmla="*/ 1587383 w 2960688"/>
            <a:gd name="T123" fmla="*/ 54953 h 3298826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  <a:cxn ang="0">
              <a:pos x="T98" y="T99"/>
            </a:cxn>
            <a:cxn ang="0">
              <a:pos x="T100" y="T101"/>
            </a:cxn>
            <a:cxn ang="0">
              <a:pos x="T102" y="T103"/>
            </a:cxn>
            <a:cxn ang="0">
              <a:pos x="T104" y="T105"/>
            </a:cxn>
            <a:cxn ang="0">
              <a:pos x="T106" y="T107"/>
            </a:cxn>
            <a:cxn ang="0">
              <a:pos x="T108" y="T109"/>
            </a:cxn>
            <a:cxn ang="0">
              <a:pos x="T110" y="T111"/>
            </a:cxn>
            <a:cxn ang="0">
              <a:pos x="T112" y="T113"/>
            </a:cxn>
            <a:cxn ang="0">
              <a:pos x="T114" y="T115"/>
            </a:cxn>
            <a:cxn ang="0">
              <a:pos x="T116" y="T117"/>
            </a:cxn>
            <a:cxn ang="0">
              <a:pos x="T118" y="T119"/>
            </a:cxn>
            <a:cxn ang="0">
              <a:pos x="T120" y="T121"/>
            </a:cxn>
            <a:cxn ang="0">
              <a:pos x="T122" y="T123"/>
            </a:cxn>
          </a:cxnLst>
          <a:rect l="0" t="0" r="r" b="b"/>
          <a:pathLst>
            <a:path w="2960688" h="3298826">
              <a:moveTo>
                <a:pt x="472859" y="1797050"/>
              </a:moveTo>
              <a:lnTo>
                <a:pt x="478276" y="1797050"/>
              </a:lnTo>
              <a:lnTo>
                <a:pt x="483375" y="1797686"/>
              </a:lnTo>
              <a:lnTo>
                <a:pt x="488792" y="1798640"/>
              </a:lnTo>
              <a:lnTo>
                <a:pt x="493891" y="1800229"/>
              </a:lnTo>
              <a:lnTo>
                <a:pt x="499309" y="1802454"/>
              </a:lnTo>
              <a:lnTo>
                <a:pt x="503770" y="1804679"/>
              </a:lnTo>
              <a:lnTo>
                <a:pt x="508550" y="1807858"/>
              </a:lnTo>
              <a:lnTo>
                <a:pt x="512693" y="1811355"/>
              </a:lnTo>
              <a:lnTo>
                <a:pt x="516836" y="1815170"/>
              </a:lnTo>
              <a:lnTo>
                <a:pt x="520341" y="1819302"/>
              </a:lnTo>
              <a:lnTo>
                <a:pt x="523846" y="1824071"/>
              </a:lnTo>
              <a:lnTo>
                <a:pt x="526396" y="1829157"/>
              </a:lnTo>
              <a:lnTo>
                <a:pt x="528945" y="1834561"/>
              </a:lnTo>
              <a:lnTo>
                <a:pt x="530220" y="1839648"/>
              </a:lnTo>
              <a:lnTo>
                <a:pt x="531495" y="1845370"/>
              </a:lnTo>
              <a:lnTo>
                <a:pt x="531813" y="1850774"/>
              </a:lnTo>
              <a:lnTo>
                <a:pt x="531813" y="1855860"/>
              </a:lnTo>
              <a:lnTo>
                <a:pt x="531495" y="1861264"/>
              </a:lnTo>
              <a:lnTo>
                <a:pt x="530220" y="1866668"/>
              </a:lnTo>
              <a:lnTo>
                <a:pt x="528945" y="1871755"/>
              </a:lnTo>
              <a:lnTo>
                <a:pt x="527033" y="1877159"/>
              </a:lnTo>
              <a:lnTo>
                <a:pt x="524165" y="1881609"/>
              </a:lnTo>
              <a:lnTo>
                <a:pt x="520978" y="1886378"/>
              </a:lnTo>
              <a:lnTo>
                <a:pt x="517792" y="1890510"/>
              </a:lnTo>
              <a:lnTo>
                <a:pt x="513968" y="1894643"/>
              </a:lnTo>
              <a:lnTo>
                <a:pt x="509506" y="1898140"/>
              </a:lnTo>
              <a:lnTo>
                <a:pt x="504726" y="1901636"/>
              </a:lnTo>
              <a:lnTo>
                <a:pt x="495803" y="1907358"/>
              </a:lnTo>
              <a:lnTo>
                <a:pt x="486880" y="1913080"/>
              </a:lnTo>
              <a:lnTo>
                <a:pt x="478913" y="1918803"/>
              </a:lnTo>
              <a:lnTo>
                <a:pt x="471265" y="1924842"/>
              </a:lnTo>
              <a:lnTo>
                <a:pt x="463936" y="1931200"/>
              </a:lnTo>
              <a:lnTo>
                <a:pt x="457244" y="1937240"/>
              </a:lnTo>
              <a:lnTo>
                <a:pt x="450870" y="1943280"/>
              </a:lnTo>
              <a:lnTo>
                <a:pt x="444815" y="1949320"/>
              </a:lnTo>
              <a:lnTo>
                <a:pt x="439398" y="1955678"/>
              </a:lnTo>
              <a:lnTo>
                <a:pt x="433980" y="1962036"/>
              </a:lnTo>
              <a:lnTo>
                <a:pt x="429519" y="1968076"/>
              </a:lnTo>
              <a:lnTo>
                <a:pt x="424739" y="1974751"/>
              </a:lnTo>
              <a:lnTo>
                <a:pt x="420596" y="1980791"/>
              </a:lnTo>
              <a:lnTo>
                <a:pt x="416453" y="1987467"/>
              </a:lnTo>
              <a:lnTo>
                <a:pt x="412948" y="1993825"/>
              </a:lnTo>
              <a:lnTo>
                <a:pt x="409443" y="2000501"/>
              </a:lnTo>
              <a:lnTo>
                <a:pt x="406256" y="2006858"/>
              </a:lnTo>
              <a:lnTo>
                <a:pt x="403388" y="2013534"/>
              </a:lnTo>
              <a:lnTo>
                <a:pt x="400838" y="2019892"/>
              </a:lnTo>
              <a:lnTo>
                <a:pt x="398608" y="2026886"/>
              </a:lnTo>
              <a:lnTo>
                <a:pt x="394465" y="2039919"/>
              </a:lnTo>
              <a:lnTo>
                <a:pt x="391278" y="2053271"/>
              </a:lnTo>
              <a:lnTo>
                <a:pt x="388729" y="2066622"/>
              </a:lnTo>
              <a:lnTo>
                <a:pt x="387135" y="2079974"/>
              </a:lnTo>
              <a:lnTo>
                <a:pt x="386498" y="2093007"/>
              </a:lnTo>
              <a:lnTo>
                <a:pt x="385861" y="2106041"/>
              </a:lnTo>
              <a:lnTo>
                <a:pt x="385861" y="2118439"/>
              </a:lnTo>
              <a:lnTo>
                <a:pt x="386817" y="2130518"/>
              </a:lnTo>
              <a:lnTo>
                <a:pt x="387773" y="2141962"/>
              </a:lnTo>
              <a:lnTo>
                <a:pt x="389366" y="2153724"/>
              </a:lnTo>
              <a:lnTo>
                <a:pt x="391278" y="2164215"/>
              </a:lnTo>
              <a:lnTo>
                <a:pt x="393190" y="2174705"/>
              </a:lnTo>
              <a:lnTo>
                <a:pt x="395421" y="2184242"/>
              </a:lnTo>
              <a:lnTo>
                <a:pt x="397970" y="2193461"/>
              </a:lnTo>
              <a:lnTo>
                <a:pt x="402432" y="2209038"/>
              </a:lnTo>
              <a:lnTo>
                <a:pt x="406574" y="2221435"/>
              </a:lnTo>
              <a:lnTo>
                <a:pt x="409761" y="2229383"/>
              </a:lnTo>
              <a:lnTo>
                <a:pt x="411355" y="2233197"/>
              </a:lnTo>
              <a:lnTo>
                <a:pt x="413585" y="2238602"/>
              </a:lnTo>
              <a:lnTo>
                <a:pt x="415179" y="2244006"/>
              </a:lnTo>
              <a:lnTo>
                <a:pt x="416453" y="2249728"/>
              </a:lnTo>
              <a:lnTo>
                <a:pt x="416772" y="2255132"/>
              </a:lnTo>
              <a:lnTo>
                <a:pt x="416772" y="2260536"/>
              </a:lnTo>
              <a:lnTo>
                <a:pt x="415816" y="2265940"/>
              </a:lnTo>
              <a:lnTo>
                <a:pt x="414860" y="2271026"/>
              </a:lnTo>
              <a:lnTo>
                <a:pt x="413267" y="2276113"/>
              </a:lnTo>
              <a:lnTo>
                <a:pt x="411036" y="2281199"/>
              </a:lnTo>
              <a:lnTo>
                <a:pt x="408168" y="2285967"/>
              </a:lnTo>
              <a:lnTo>
                <a:pt x="405300" y="2290736"/>
              </a:lnTo>
              <a:lnTo>
                <a:pt x="401794" y="2294868"/>
              </a:lnTo>
              <a:lnTo>
                <a:pt x="397970" y="2298683"/>
              </a:lnTo>
              <a:lnTo>
                <a:pt x="393509" y="2302180"/>
              </a:lnTo>
              <a:lnTo>
                <a:pt x="389047" y="2305359"/>
              </a:lnTo>
              <a:lnTo>
                <a:pt x="383630" y="2307902"/>
              </a:lnTo>
              <a:lnTo>
                <a:pt x="378213" y="2309809"/>
              </a:lnTo>
              <a:lnTo>
                <a:pt x="372795" y="2311717"/>
              </a:lnTo>
              <a:lnTo>
                <a:pt x="367696" y="2312670"/>
              </a:lnTo>
              <a:lnTo>
                <a:pt x="361642" y="2312988"/>
              </a:lnTo>
              <a:lnTo>
                <a:pt x="356543" y="2312988"/>
              </a:lnTo>
              <a:lnTo>
                <a:pt x="351125" y="2312034"/>
              </a:lnTo>
              <a:lnTo>
                <a:pt x="345708" y="2311081"/>
              </a:lnTo>
              <a:lnTo>
                <a:pt x="340609" y="2309491"/>
              </a:lnTo>
              <a:lnTo>
                <a:pt x="335829" y="2307584"/>
              </a:lnTo>
              <a:lnTo>
                <a:pt x="330730" y="2304723"/>
              </a:lnTo>
              <a:lnTo>
                <a:pt x="326587" y="2301862"/>
              </a:lnTo>
              <a:lnTo>
                <a:pt x="322126" y="2298365"/>
              </a:lnTo>
              <a:lnTo>
                <a:pt x="318302" y="2294550"/>
              </a:lnTo>
              <a:lnTo>
                <a:pt x="314478" y="2289782"/>
              </a:lnTo>
              <a:lnTo>
                <a:pt x="311610" y="2285332"/>
              </a:lnTo>
              <a:lnTo>
                <a:pt x="308742" y="2280245"/>
              </a:lnTo>
              <a:lnTo>
                <a:pt x="306830" y="2275795"/>
              </a:lnTo>
              <a:lnTo>
                <a:pt x="302687" y="2264987"/>
              </a:lnTo>
              <a:lnTo>
                <a:pt x="296951" y="2249092"/>
              </a:lnTo>
              <a:lnTo>
                <a:pt x="293764" y="2239237"/>
              </a:lnTo>
              <a:lnTo>
                <a:pt x="290259" y="2228111"/>
              </a:lnTo>
              <a:lnTo>
                <a:pt x="287391" y="2216349"/>
              </a:lnTo>
              <a:lnTo>
                <a:pt x="284204" y="2202998"/>
              </a:lnTo>
              <a:lnTo>
                <a:pt x="281017" y="2189328"/>
              </a:lnTo>
              <a:lnTo>
                <a:pt x="278468" y="2173752"/>
              </a:lnTo>
              <a:lnTo>
                <a:pt x="276556" y="2158175"/>
              </a:lnTo>
              <a:lnTo>
                <a:pt x="274644" y="2141645"/>
              </a:lnTo>
              <a:lnTo>
                <a:pt x="273369" y="2124161"/>
              </a:lnTo>
              <a:lnTo>
                <a:pt x="273050" y="2106041"/>
              </a:lnTo>
              <a:lnTo>
                <a:pt x="273369" y="2088239"/>
              </a:lnTo>
              <a:lnTo>
                <a:pt x="274325" y="2078384"/>
              </a:lnTo>
              <a:lnTo>
                <a:pt x="274962" y="2069483"/>
              </a:lnTo>
              <a:lnTo>
                <a:pt x="275918" y="2059629"/>
              </a:lnTo>
              <a:lnTo>
                <a:pt x="277193" y="2049774"/>
              </a:lnTo>
              <a:lnTo>
                <a:pt x="278786" y="2040237"/>
              </a:lnTo>
              <a:lnTo>
                <a:pt x="280698" y="2030382"/>
              </a:lnTo>
              <a:lnTo>
                <a:pt x="282929" y="2020846"/>
              </a:lnTo>
              <a:lnTo>
                <a:pt x="285479" y="2010673"/>
              </a:lnTo>
              <a:lnTo>
                <a:pt x="288347" y="2000819"/>
              </a:lnTo>
              <a:lnTo>
                <a:pt x="291533" y="1990328"/>
              </a:lnTo>
              <a:lnTo>
                <a:pt x="295039" y="1980473"/>
              </a:lnTo>
              <a:lnTo>
                <a:pt x="299181" y="1970619"/>
              </a:lnTo>
              <a:lnTo>
                <a:pt x="303324" y="1960446"/>
              </a:lnTo>
              <a:lnTo>
                <a:pt x="308423" y="1950274"/>
              </a:lnTo>
              <a:lnTo>
                <a:pt x="313522" y="1940419"/>
              </a:lnTo>
              <a:lnTo>
                <a:pt x="319258" y="1930247"/>
              </a:lnTo>
              <a:lnTo>
                <a:pt x="325313" y="1920710"/>
              </a:lnTo>
              <a:lnTo>
                <a:pt x="331368" y="1910855"/>
              </a:lnTo>
              <a:lnTo>
                <a:pt x="338697" y="1901318"/>
              </a:lnTo>
              <a:lnTo>
                <a:pt x="346027" y="1891464"/>
              </a:lnTo>
              <a:lnTo>
                <a:pt x="353675" y="1881927"/>
              </a:lnTo>
              <a:lnTo>
                <a:pt x="362279" y="1872708"/>
              </a:lnTo>
              <a:lnTo>
                <a:pt x="370883" y="1863807"/>
              </a:lnTo>
              <a:lnTo>
                <a:pt x="380125" y="1854906"/>
              </a:lnTo>
              <a:lnTo>
                <a:pt x="389685" y="1846005"/>
              </a:lnTo>
              <a:lnTo>
                <a:pt x="400201" y="1837740"/>
              </a:lnTo>
              <a:lnTo>
                <a:pt x="411036" y="1829157"/>
              </a:lnTo>
              <a:lnTo>
                <a:pt x="422190" y="1820892"/>
              </a:lnTo>
              <a:lnTo>
                <a:pt x="433980" y="1813263"/>
              </a:lnTo>
              <a:lnTo>
                <a:pt x="446409" y="1805315"/>
              </a:lnTo>
              <a:lnTo>
                <a:pt x="451189" y="1802772"/>
              </a:lnTo>
              <a:lnTo>
                <a:pt x="456606" y="1800547"/>
              </a:lnTo>
              <a:lnTo>
                <a:pt x="461705" y="1798957"/>
              </a:lnTo>
              <a:lnTo>
                <a:pt x="467441" y="1797686"/>
              </a:lnTo>
              <a:lnTo>
                <a:pt x="472859" y="1797050"/>
              </a:lnTo>
              <a:close/>
              <a:moveTo>
                <a:pt x="799783" y="1741488"/>
              </a:moveTo>
              <a:lnTo>
                <a:pt x="816611" y="1747205"/>
              </a:lnTo>
              <a:lnTo>
                <a:pt x="833438" y="1753558"/>
              </a:lnTo>
              <a:lnTo>
                <a:pt x="849631" y="1760228"/>
              </a:lnTo>
              <a:lnTo>
                <a:pt x="865506" y="1767851"/>
              </a:lnTo>
              <a:lnTo>
                <a:pt x="881064" y="1776427"/>
              </a:lnTo>
              <a:lnTo>
                <a:pt x="896304" y="1785321"/>
              </a:lnTo>
              <a:lnTo>
                <a:pt x="910909" y="1795167"/>
              </a:lnTo>
              <a:lnTo>
                <a:pt x="925514" y="1805332"/>
              </a:lnTo>
              <a:lnTo>
                <a:pt x="939166" y="1816131"/>
              </a:lnTo>
              <a:lnTo>
                <a:pt x="952819" y="1827566"/>
              </a:lnTo>
              <a:lnTo>
                <a:pt x="965201" y="1839953"/>
              </a:lnTo>
              <a:lnTo>
                <a:pt x="977584" y="1852976"/>
              </a:lnTo>
              <a:lnTo>
                <a:pt x="989331" y="1866317"/>
              </a:lnTo>
              <a:lnTo>
                <a:pt x="1000444" y="1879975"/>
              </a:lnTo>
              <a:lnTo>
                <a:pt x="1011239" y="1894586"/>
              </a:lnTo>
              <a:lnTo>
                <a:pt x="1021081" y="1909514"/>
              </a:lnTo>
              <a:lnTo>
                <a:pt x="1026479" y="1918090"/>
              </a:lnTo>
              <a:lnTo>
                <a:pt x="1031559" y="1926666"/>
              </a:lnTo>
              <a:lnTo>
                <a:pt x="1036004" y="1935242"/>
              </a:lnTo>
              <a:lnTo>
                <a:pt x="1040766" y="1944136"/>
              </a:lnTo>
              <a:lnTo>
                <a:pt x="1044894" y="1952712"/>
              </a:lnTo>
              <a:lnTo>
                <a:pt x="1049021" y="1961605"/>
              </a:lnTo>
              <a:lnTo>
                <a:pt x="1052831" y="1970817"/>
              </a:lnTo>
              <a:lnTo>
                <a:pt x="1056324" y="1979710"/>
              </a:lnTo>
              <a:lnTo>
                <a:pt x="1059816" y="1988922"/>
              </a:lnTo>
              <a:lnTo>
                <a:pt x="1062991" y="1997815"/>
              </a:lnTo>
              <a:lnTo>
                <a:pt x="1065849" y="2007026"/>
              </a:lnTo>
              <a:lnTo>
                <a:pt x="1068706" y="2016555"/>
              </a:lnTo>
              <a:lnTo>
                <a:pt x="1070929" y="2025767"/>
              </a:lnTo>
              <a:lnTo>
                <a:pt x="1073151" y="2035295"/>
              </a:lnTo>
              <a:lnTo>
                <a:pt x="1075056" y="2044507"/>
              </a:lnTo>
              <a:lnTo>
                <a:pt x="1076961" y="2054353"/>
              </a:lnTo>
              <a:lnTo>
                <a:pt x="1078549" y="2063882"/>
              </a:lnTo>
              <a:lnTo>
                <a:pt x="1079819" y="2073411"/>
              </a:lnTo>
              <a:lnTo>
                <a:pt x="1080771" y="2082940"/>
              </a:lnTo>
              <a:lnTo>
                <a:pt x="1081724" y="2092786"/>
              </a:lnTo>
              <a:lnTo>
                <a:pt x="1082359" y="2102315"/>
              </a:lnTo>
              <a:lnTo>
                <a:pt x="1082676" y="2111844"/>
              </a:lnTo>
              <a:lnTo>
                <a:pt x="1082676" y="2122008"/>
              </a:lnTo>
              <a:lnTo>
                <a:pt x="1082676" y="2131537"/>
              </a:lnTo>
              <a:lnTo>
                <a:pt x="1082359" y="2141066"/>
              </a:lnTo>
              <a:lnTo>
                <a:pt x="1081724" y="2150913"/>
              </a:lnTo>
              <a:lnTo>
                <a:pt x="1080771" y="2160442"/>
              </a:lnTo>
              <a:lnTo>
                <a:pt x="1079819" y="2170606"/>
              </a:lnTo>
              <a:lnTo>
                <a:pt x="1078231" y="2180135"/>
              </a:lnTo>
              <a:lnTo>
                <a:pt x="1076644" y="2189981"/>
              </a:lnTo>
              <a:lnTo>
                <a:pt x="1075056" y="2199510"/>
              </a:lnTo>
              <a:lnTo>
                <a:pt x="1072834" y="2209674"/>
              </a:lnTo>
              <a:lnTo>
                <a:pt x="1070611" y="2219203"/>
              </a:lnTo>
              <a:lnTo>
                <a:pt x="1068071" y="2228732"/>
              </a:lnTo>
              <a:lnTo>
                <a:pt x="1065214" y="2238261"/>
              </a:lnTo>
              <a:lnTo>
                <a:pt x="1062356" y="2247472"/>
              </a:lnTo>
              <a:lnTo>
                <a:pt x="1058864" y="2257001"/>
              </a:lnTo>
              <a:lnTo>
                <a:pt x="1055689" y="2266212"/>
              </a:lnTo>
              <a:lnTo>
                <a:pt x="1052196" y="2275106"/>
              </a:lnTo>
              <a:lnTo>
                <a:pt x="1048386" y="2284317"/>
              </a:lnTo>
              <a:lnTo>
                <a:pt x="1044259" y="2292893"/>
              </a:lnTo>
              <a:lnTo>
                <a:pt x="1039814" y="2301787"/>
              </a:lnTo>
              <a:lnTo>
                <a:pt x="1035369" y="2310045"/>
              </a:lnTo>
              <a:lnTo>
                <a:pt x="1030606" y="2318621"/>
              </a:lnTo>
              <a:lnTo>
                <a:pt x="1025844" y="2327197"/>
              </a:lnTo>
              <a:lnTo>
                <a:pt x="1020764" y="2335456"/>
              </a:lnTo>
              <a:lnTo>
                <a:pt x="1015366" y="2343396"/>
              </a:lnTo>
              <a:lnTo>
                <a:pt x="1009969" y="2351655"/>
              </a:lnTo>
              <a:lnTo>
                <a:pt x="1004254" y="2359278"/>
              </a:lnTo>
              <a:lnTo>
                <a:pt x="998539" y="2366901"/>
              </a:lnTo>
              <a:lnTo>
                <a:pt x="992506" y="2374524"/>
              </a:lnTo>
              <a:lnTo>
                <a:pt x="985839" y="2381830"/>
              </a:lnTo>
              <a:lnTo>
                <a:pt x="979806" y="2389135"/>
              </a:lnTo>
              <a:lnTo>
                <a:pt x="972821" y="2396440"/>
              </a:lnTo>
              <a:lnTo>
                <a:pt x="966471" y="2403111"/>
              </a:lnTo>
              <a:lnTo>
                <a:pt x="959169" y="2409781"/>
              </a:lnTo>
              <a:lnTo>
                <a:pt x="952184" y="2416451"/>
              </a:lnTo>
              <a:lnTo>
                <a:pt x="944564" y="2423121"/>
              </a:lnTo>
              <a:lnTo>
                <a:pt x="937261" y="2429156"/>
              </a:lnTo>
              <a:lnTo>
                <a:pt x="929641" y="2435191"/>
              </a:lnTo>
              <a:lnTo>
                <a:pt x="921704" y="2441544"/>
              </a:lnTo>
              <a:lnTo>
                <a:pt x="913766" y="2447261"/>
              </a:lnTo>
              <a:lnTo>
                <a:pt x="905511" y="2452661"/>
              </a:lnTo>
              <a:lnTo>
                <a:pt x="897256" y="2458061"/>
              </a:lnTo>
              <a:lnTo>
                <a:pt x="884874" y="2465684"/>
              </a:lnTo>
              <a:lnTo>
                <a:pt x="872809" y="2472354"/>
              </a:lnTo>
              <a:lnTo>
                <a:pt x="860426" y="2478707"/>
              </a:lnTo>
              <a:lnTo>
                <a:pt x="847726" y="2484742"/>
              </a:lnTo>
              <a:lnTo>
                <a:pt x="834708" y="2490141"/>
              </a:lnTo>
              <a:lnTo>
                <a:pt x="821691" y="2495541"/>
              </a:lnTo>
              <a:lnTo>
                <a:pt x="808991" y="2499988"/>
              </a:lnTo>
              <a:lnTo>
                <a:pt x="795338" y="2503799"/>
              </a:lnTo>
              <a:lnTo>
                <a:pt x="782003" y="2507611"/>
              </a:lnTo>
              <a:lnTo>
                <a:pt x="768668" y="2510787"/>
              </a:lnTo>
              <a:lnTo>
                <a:pt x="755016" y="2513328"/>
              </a:lnTo>
              <a:lnTo>
                <a:pt x="741046" y="2515552"/>
              </a:lnTo>
              <a:lnTo>
                <a:pt x="727393" y="2517140"/>
              </a:lnTo>
              <a:lnTo>
                <a:pt x="713741" y="2518728"/>
              </a:lnTo>
              <a:lnTo>
                <a:pt x="699771" y="2519363"/>
              </a:lnTo>
              <a:lnTo>
                <a:pt x="685801" y="2519363"/>
              </a:lnTo>
              <a:lnTo>
                <a:pt x="675958" y="2519363"/>
              </a:lnTo>
              <a:lnTo>
                <a:pt x="666116" y="2519046"/>
              </a:lnTo>
              <a:lnTo>
                <a:pt x="646113" y="2517140"/>
              </a:lnTo>
              <a:lnTo>
                <a:pt x="647701" y="2406922"/>
              </a:lnTo>
              <a:lnTo>
                <a:pt x="648971" y="2312586"/>
              </a:lnTo>
              <a:lnTo>
                <a:pt x="650241" y="2242708"/>
              </a:lnTo>
              <a:lnTo>
                <a:pt x="650876" y="2220156"/>
              </a:lnTo>
              <a:lnTo>
                <a:pt x="651193" y="2207133"/>
              </a:lnTo>
              <a:lnTo>
                <a:pt x="653416" y="2182040"/>
              </a:lnTo>
              <a:lnTo>
                <a:pt x="656273" y="2157583"/>
              </a:lnTo>
              <a:lnTo>
                <a:pt x="658813" y="2134078"/>
              </a:lnTo>
              <a:lnTo>
                <a:pt x="661988" y="2111209"/>
              </a:lnTo>
              <a:lnTo>
                <a:pt x="665481" y="2089293"/>
              </a:lnTo>
              <a:lnTo>
                <a:pt x="668973" y="2068329"/>
              </a:lnTo>
              <a:lnTo>
                <a:pt x="672148" y="2048001"/>
              </a:lnTo>
              <a:lnTo>
                <a:pt x="675958" y="2028625"/>
              </a:lnTo>
              <a:lnTo>
                <a:pt x="680403" y="2009885"/>
              </a:lnTo>
              <a:lnTo>
                <a:pt x="684531" y="1991463"/>
              </a:lnTo>
              <a:lnTo>
                <a:pt x="688658" y="1974311"/>
              </a:lnTo>
              <a:lnTo>
                <a:pt x="693421" y="1957476"/>
              </a:lnTo>
              <a:lnTo>
                <a:pt x="697866" y="1941595"/>
              </a:lnTo>
              <a:lnTo>
                <a:pt x="702946" y="1926031"/>
              </a:lnTo>
              <a:lnTo>
                <a:pt x="707708" y="1911420"/>
              </a:lnTo>
              <a:lnTo>
                <a:pt x="712788" y="1897444"/>
              </a:lnTo>
              <a:lnTo>
                <a:pt x="717868" y="1883786"/>
              </a:lnTo>
              <a:lnTo>
                <a:pt x="723266" y="1870763"/>
              </a:lnTo>
              <a:lnTo>
                <a:pt x="728663" y="1858693"/>
              </a:lnTo>
              <a:lnTo>
                <a:pt x="733743" y="1846941"/>
              </a:lnTo>
              <a:lnTo>
                <a:pt x="739141" y="1835824"/>
              </a:lnTo>
              <a:lnTo>
                <a:pt x="744538" y="1825025"/>
              </a:lnTo>
              <a:lnTo>
                <a:pt x="750253" y="1814543"/>
              </a:lnTo>
              <a:lnTo>
                <a:pt x="755651" y="1804696"/>
              </a:lnTo>
              <a:lnTo>
                <a:pt x="761366" y="1795485"/>
              </a:lnTo>
              <a:lnTo>
                <a:pt x="766763" y="1786591"/>
              </a:lnTo>
              <a:lnTo>
                <a:pt x="777876" y="1770392"/>
              </a:lnTo>
              <a:lnTo>
                <a:pt x="788988" y="1755464"/>
              </a:lnTo>
              <a:lnTo>
                <a:pt x="799783" y="1741488"/>
              </a:lnTo>
              <a:close/>
              <a:moveTo>
                <a:pt x="687070" y="1632268"/>
              </a:moveTo>
              <a:lnTo>
                <a:pt x="675640" y="1632585"/>
              </a:lnTo>
              <a:lnTo>
                <a:pt x="663575" y="1632585"/>
              </a:lnTo>
              <a:lnTo>
                <a:pt x="651828" y="1633538"/>
              </a:lnTo>
              <a:lnTo>
                <a:pt x="640080" y="1634173"/>
              </a:lnTo>
              <a:lnTo>
                <a:pt x="628015" y="1635760"/>
              </a:lnTo>
              <a:lnTo>
                <a:pt x="616585" y="1637348"/>
              </a:lnTo>
              <a:lnTo>
                <a:pt x="604838" y="1638935"/>
              </a:lnTo>
              <a:lnTo>
                <a:pt x="592773" y="1641158"/>
              </a:lnTo>
              <a:lnTo>
                <a:pt x="581343" y="1643381"/>
              </a:lnTo>
              <a:lnTo>
                <a:pt x="569595" y="1645920"/>
              </a:lnTo>
              <a:lnTo>
                <a:pt x="558165" y="1649095"/>
              </a:lnTo>
              <a:lnTo>
                <a:pt x="546735" y="1652270"/>
              </a:lnTo>
              <a:lnTo>
                <a:pt x="534670" y="1655763"/>
              </a:lnTo>
              <a:lnTo>
                <a:pt x="523240" y="1659573"/>
              </a:lnTo>
              <a:lnTo>
                <a:pt x="512128" y="1663700"/>
              </a:lnTo>
              <a:lnTo>
                <a:pt x="500698" y="1668145"/>
              </a:lnTo>
              <a:lnTo>
                <a:pt x="489268" y="1672908"/>
              </a:lnTo>
              <a:lnTo>
                <a:pt x="478155" y="1678305"/>
              </a:lnTo>
              <a:lnTo>
                <a:pt x="467043" y="1683703"/>
              </a:lnTo>
              <a:lnTo>
                <a:pt x="455930" y="1689418"/>
              </a:lnTo>
              <a:lnTo>
                <a:pt x="444818" y="1695133"/>
              </a:lnTo>
              <a:lnTo>
                <a:pt x="434023" y="1701483"/>
              </a:lnTo>
              <a:lnTo>
                <a:pt x="423545" y="1708150"/>
              </a:lnTo>
              <a:lnTo>
                <a:pt x="412750" y="1714818"/>
              </a:lnTo>
              <a:lnTo>
                <a:pt x="402273" y="1721803"/>
              </a:lnTo>
              <a:lnTo>
                <a:pt x="392430" y="1729423"/>
              </a:lnTo>
              <a:lnTo>
                <a:pt x="382588" y="1736726"/>
              </a:lnTo>
              <a:lnTo>
                <a:pt x="373063" y="1744663"/>
              </a:lnTo>
              <a:lnTo>
                <a:pt x="363220" y="1752283"/>
              </a:lnTo>
              <a:lnTo>
                <a:pt x="354330" y="1760856"/>
              </a:lnTo>
              <a:lnTo>
                <a:pt x="345440" y="1768793"/>
              </a:lnTo>
              <a:lnTo>
                <a:pt x="336550" y="1777683"/>
              </a:lnTo>
              <a:lnTo>
                <a:pt x="328295" y="1785938"/>
              </a:lnTo>
              <a:lnTo>
                <a:pt x="320040" y="1795146"/>
              </a:lnTo>
              <a:lnTo>
                <a:pt x="312103" y="1804036"/>
              </a:lnTo>
              <a:lnTo>
                <a:pt x="304483" y="1813243"/>
              </a:lnTo>
              <a:lnTo>
                <a:pt x="297180" y="1822768"/>
              </a:lnTo>
              <a:lnTo>
                <a:pt x="289878" y="1832293"/>
              </a:lnTo>
              <a:lnTo>
                <a:pt x="282893" y="1841818"/>
              </a:lnTo>
              <a:lnTo>
                <a:pt x="276225" y="1851978"/>
              </a:lnTo>
              <a:lnTo>
                <a:pt x="269875" y="1861821"/>
              </a:lnTo>
              <a:lnTo>
                <a:pt x="263842" y="1871663"/>
              </a:lnTo>
              <a:lnTo>
                <a:pt x="257810" y="1882141"/>
              </a:lnTo>
              <a:lnTo>
                <a:pt x="252095" y="1892301"/>
              </a:lnTo>
              <a:lnTo>
                <a:pt x="246697" y="1903096"/>
              </a:lnTo>
              <a:lnTo>
                <a:pt x="241617" y="1913573"/>
              </a:lnTo>
              <a:lnTo>
                <a:pt x="236855" y="1924051"/>
              </a:lnTo>
              <a:lnTo>
                <a:pt x="232092" y="1935163"/>
              </a:lnTo>
              <a:lnTo>
                <a:pt x="227965" y="1945958"/>
              </a:lnTo>
              <a:lnTo>
                <a:pt x="223837" y="1957071"/>
              </a:lnTo>
              <a:lnTo>
                <a:pt x="220027" y="1968183"/>
              </a:lnTo>
              <a:lnTo>
                <a:pt x="216535" y="1979296"/>
              </a:lnTo>
              <a:lnTo>
                <a:pt x="213360" y="1990726"/>
              </a:lnTo>
              <a:lnTo>
                <a:pt x="210502" y="2001838"/>
              </a:lnTo>
              <a:lnTo>
                <a:pt x="207645" y="2013268"/>
              </a:lnTo>
              <a:lnTo>
                <a:pt x="205105" y="2024698"/>
              </a:lnTo>
              <a:lnTo>
                <a:pt x="203200" y="2036763"/>
              </a:lnTo>
              <a:lnTo>
                <a:pt x="201295" y="2048193"/>
              </a:lnTo>
              <a:lnTo>
                <a:pt x="199390" y="2059623"/>
              </a:lnTo>
              <a:lnTo>
                <a:pt x="198120" y="2071371"/>
              </a:lnTo>
              <a:lnTo>
                <a:pt x="196850" y="2082801"/>
              </a:lnTo>
              <a:lnTo>
                <a:pt x="196215" y="2094866"/>
              </a:lnTo>
              <a:lnTo>
                <a:pt x="195897" y="2106613"/>
              </a:lnTo>
              <a:lnTo>
                <a:pt x="195580" y="2118043"/>
              </a:lnTo>
              <a:lnTo>
                <a:pt x="195580" y="2129791"/>
              </a:lnTo>
              <a:lnTo>
                <a:pt x="195897" y="2141856"/>
              </a:lnTo>
              <a:lnTo>
                <a:pt x="196532" y="2153603"/>
              </a:lnTo>
              <a:lnTo>
                <a:pt x="197485" y="2165668"/>
              </a:lnTo>
              <a:lnTo>
                <a:pt x="198437" y="2177098"/>
              </a:lnTo>
              <a:lnTo>
                <a:pt x="200025" y="2188846"/>
              </a:lnTo>
              <a:lnTo>
                <a:pt x="201930" y="2200593"/>
              </a:lnTo>
              <a:lnTo>
                <a:pt x="203835" y="2212023"/>
              </a:lnTo>
              <a:lnTo>
                <a:pt x="206057" y="2224088"/>
              </a:lnTo>
              <a:lnTo>
                <a:pt x="208915" y="2235518"/>
              </a:lnTo>
              <a:lnTo>
                <a:pt x="211772" y="2247266"/>
              </a:lnTo>
              <a:lnTo>
                <a:pt x="215265" y="2258696"/>
              </a:lnTo>
              <a:lnTo>
                <a:pt x="218757" y="2270443"/>
              </a:lnTo>
              <a:lnTo>
                <a:pt x="222567" y="2281873"/>
              </a:lnTo>
              <a:lnTo>
                <a:pt x="226695" y="2293303"/>
              </a:lnTo>
              <a:lnTo>
                <a:pt x="231140" y="2304733"/>
              </a:lnTo>
              <a:lnTo>
                <a:pt x="235902" y="2315846"/>
              </a:lnTo>
              <a:lnTo>
                <a:pt x="240982" y="2327276"/>
              </a:lnTo>
              <a:lnTo>
                <a:pt x="246380" y="2338388"/>
              </a:lnTo>
              <a:lnTo>
                <a:pt x="252095" y="2349501"/>
              </a:lnTo>
              <a:lnTo>
                <a:pt x="257810" y="2360296"/>
              </a:lnTo>
              <a:lnTo>
                <a:pt x="264160" y="2371408"/>
              </a:lnTo>
              <a:lnTo>
                <a:pt x="270827" y="2381886"/>
              </a:lnTo>
              <a:lnTo>
                <a:pt x="277813" y="2392681"/>
              </a:lnTo>
              <a:lnTo>
                <a:pt x="284798" y="2403158"/>
              </a:lnTo>
              <a:lnTo>
                <a:pt x="292100" y="2413001"/>
              </a:lnTo>
              <a:lnTo>
                <a:pt x="299720" y="2422843"/>
              </a:lnTo>
              <a:lnTo>
                <a:pt x="307658" y="2432368"/>
              </a:lnTo>
              <a:lnTo>
                <a:pt x="315595" y="2442211"/>
              </a:lnTo>
              <a:lnTo>
                <a:pt x="323533" y="2451101"/>
              </a:lnTo>
              <a:lnTo>
                <a:pt x="332105" y="2459991"/>
              </a:lnTo>
              <a:lnTo>
                <a:pt x="340360" y="2468881"/>
              </a:lnTo>
              <a:lnTo>
                <a:pt x="349250" y="2477136"/>
              </a:lnTo>
              <a:lnTo>
                <a:pt x="358140" y="2485391"/>
              </a:lnTo>
              <a:lnTo>
                <a:pt x="367348" y="2493328"/>
              </a:lnTo>
              <a:lnTo>
                <a:pt x="376238" y="2500948"/>
              </a:lnTo>
              <a:lnTo>
                <a:pt x="385445" y="2508251"/>
              </a:lnTo>
              <a:lnTo>
                <a:pt x="394970" y="2515553"/>
              </a:lnTo>
              <a:lnTo>
                <a:pt x="405130" y="2522538"/>
              </a:lnTo>
              <a:lnTo>
                <a:pt x="414655" y="2528888"/>
              </a:lnTo>
              <a:lnTo>
                <a:pt x="424498" y="2535556"/>
              </a:lnTo>
              <a:lnTo>
                <a:pt x="434975" y="2541588"/>
              </a:lnTo>
              <a:lnTo>
                <a:pt x="445135" y="2547621"/>
              </a:lnTo>
              <a:lnTo>
                <a:pt x="455613" y="2553018"/>
              </a:lnTo>
              <a:lnTo>
                <a:pt x="465773" y="2558416"/>
              </a:lnTo>
              <a:lnTo>
                <a:pt x="476568" y="2563813"/>
              </a:lnTo>
              <a:lnTo>
                <a:pt x="487363" y="2568258"/>
              </a:lnTo>
              <a:lnTo>
                <a:pt x="498158" y="2573021"/>
              </a:lnTo>
              <a:lnTo>
                <a:pt x="509270" y="2577466"/>
              </a:lnTo>
              <a:lnTo>
                <a:pt x="520065" y="2581276"/>
              </a:lnTo>
              <a:lnTo>
                <a:pt x="531178" y="2585086"/>
              </a:lnTo>
              <a:lnTo>
                <a:pt x="542290" y="2588896"/>
              </a:lnTo>
              <a:lnTo>
                <a:pt x="553720" y="2592071"/>
              </a:lnTo>
              <a:lnTo>
                <a:pt x="564833" y="2594928"/>
              </a:lnTo>
              <a:lnTo>
                <a:pt x="576580" y="2597786"/>
              </a:lnTo>
              <a:lnTo>
                <a:pt x="588010" y="2600326"/>
              </a:lnTo>
              <a:lnTo>
                <a:pt x="599440" y="2602231"/>
              </a:lnTo>
              <a:lnTo>
                <a:pt x="611188" y="2604136"/>
              </a:lnTo>
              <a:lnTo>
                <a:pt x="622618" y="2605724"/>
              </a:lnTo>
              <a:lnTo>
                <a:pt x="634683" y="2607311"/>
              </a:lnTo>
              <a:lnTo>
                <a:pt x="646113" y="2608581"/>
              </a:lnTo>
              <a:lnTo>
                <a:pt x="657860" y="2609216"/>
              </a:lnTo>
              <a:lnTo>
                <a:pt x="669925" y="2609534"/>
              </a:lnTo>
              <a:lnTo>
                <a:pt x="681355" y="2609851"/>
              </a:lnTo>
              <a:lnTo>
                <a:pt x="693103" y="2609851"/>
              </a:lnTo>
              <a:lnTo>
                <a:pt x="704850" y="2609534"/>
              </a:lnTo>
              <a:lnTo>
                <a:pt x="716915" y="2608899"/>
              </a:lnTo>
              <a:lnTo>
                <a:pt x="728345" y="2607946"/>
              </a:lnTo>
              <a:lnTo>
                <a:pt x="740093" y="2606676"/>
              </a:lnTo>
              <a:lnTo>
                <a:pt x="752158" y="2605406"/>
              </a:lnTo>
              <a:lnTo>
                <a:pt x="763905" y="2603501"/>
              </a:lnTo>
              <a:lnTo>
                <a:pt x="775335" y="2601279"/>
              </a:lnTo>
              <a:lnTo>
                <a:pt x="787083" y="2598738"/>
              </a:lnTo>
              <a:lnTo>
                <a:pt x="798830" y="2596198"/>
              </a:lnTo>
              <a:lnTo>
                <a:pt x="810578" y="2593658"/>
              </a:lnTo>
              <a:lnTo>
                <a:pt x="822008" y="2590166"/>
              </a:lnTo>
              <a:lnTo>
                <a:pt x="833438" y="2586673"/>
              </a:lnTo>
              <a:lnTo>
                <a:pt x="844868" y="2582863"/>
              </a:lnTo>
              <a:lnTo>
                <a:pt x="856615" y="2578736"/>
              </a:lnTo>
              <a:lnTo>
                <a:pt x="867410" y="2573973"/>
              </a:lnTo>
              <a:lnTo>
                <a:pt x="879158" y="2569528"/>
              </a:lnTo>
              <a:lnTo>
                <a:pt x="890270" y="2564131"/>
              </a:lnTo>
              <a:lnTo>
                <a:pt x="901383" y="2558733"/>
              </a:lnTo>
              <a:lnTo>
                <a:pt x="912178" y="2553336"/>
              </a:lnTo>
              <a:lnTo>
                <a:pt x="923290" y="2547303"/>
              </a:lnTo>
              <a:lnTo>
                <a:pt x="934085" y="2540636"/>
              </a:lnTo>
              <a:lnTo>
                <a:pt x="944880" y="2534286"/>
              </a:lnTo>
              <a:lnTo>
                <a:pt x="955675" y="2527301"/>
              </a:lnTo>
              <a:lnTo>
                <a:pt x="965835" y="2520633"/>
              </a:lnTo>
              <a:lnTo>
                <a:pt x="976313" y="2512696"/>
              </a:lnTo>
              <a:lnTo>
                <a:pt x="986155" y="2505711"/>
              </a:lnTo>
              <a:lnTo>
                <a:pt x="995680" y="2497456"/>
              </a:lnTo>
              <a:lnTo>
                <a:pt x="1005205" y="2489836"/>
              </a:lnTo>
              <a:lnTo>
                <a:pt x="1014095" y="2481581"/>
              </a:lnTo>
              <a:lnTo>
                <a:pt x="1023303" y="2473326"/>
              </a:lnTo>
              <a:lnTo>
                <a:pt x="1031558" y="2464753"/>
              </a:lnTo>
              <a:lnTo>
                <a:pt x="1040130" y="2456181"/>
              </a:lnTo>
              <a:lnTo>
                <a:pt x="1048385" y="2446973"/>
              </a:lnTo>
              <a:lnTo>
                <a:pt x="1056640" y="2438083"/>
              </a:lnTo>
              <a:lnTo>
                <a:pt x="1064260" y="2429193"/>
              </a:lnTo>
              <a:lnTo>
                <a:pt x="1071563" y="2419351"/>
              </a:lnTo>
              <a:lnTo>
                <a:pt x="1078865" y="2409826"/>
              </a:lnTo>
              <a:lnTo>
                <a:pt x="1085533" y="2400301"/>
              </a:lnTo>
              <a:lnTo>
                <a:pt x="1092200" y="2390458"/>
              </a:lnTo>
              <a:lnTo>
                <a:pt x="1098550" y="2380616"/>
              </a:lnTo>
              <a:lnTo>
                <a:pt x="1104583" y="2370456"/>
              </a:lnTo>
              <a:lnTo>
                <a:pt x="1110933" y="2360296"/>
              </a:lnTo>
              <a:lnTo>
                <a:pt x="1116330" y="2349818"/>
              </a:lnTo>
              <a:lnTo>
                <a:pt x="1121728" y="2339023"/>
              </a:lnTo>
              <a:lnTo>
                <a:pt x="1126808" y="2328863"/>
              </a:lnTo>
              <a:lnTo>
                <a:pt x="1131570" y="2318068"/>
              </a:lnTo>
              <a:lnTo>
                <a:pt x="1136015" y="2306956"/>
              </a:lnTo>
              <a:lnTo>
                <a:pt x="1140778" y="2296478"/>
              </a:lnTo>
              <a:lnTo>
                <a:pt x="1144588" y="2285366"/>
              </a:lnTo>
              <a:lnTo>
                <a:pt x="1148398" y="2274253"/>
              </a:lnTo>
              <a:lnTo>
                <a:pt x="1151890" y="2263141"/>
              </a:lnTo>
              <a:lnTo>
                <a:pt x="1155383" y="2251711"/>
              </a:lnTo>
              <a:lnTo>
                <a:pt x="1158240" y="2240598"/>
              </a:lnTo>
              <a:lnTo>
                <a:pt x="1161098" y="2228851"/>
              </a:lnTo>
              <a:lnTo>
                <a:pt x="1163320" y="2217421"/>
              </a:lnTo>
              <a:lnTo>
                <a:pt x="1165543" y="2205673"/>
              </a:lnTo>
              <a:lnTo>
                <a:pt x="1167448" y="2194243"/>
              </a:lnTo>
              <a:lnTo>
                <a:pt x="1169035" y="2182813"/>
              </a:lnTo>
              <a:lnTo>
                <a:pt x="1170305" y="2170748"/>
              </a:lnTo>
              <a:lnTo>
                <a:pt x="1171258" y="2159318"/>
              </a:lnTo>
              <a:lnTo>
                <a:pt x="1172210" y="2147571"/>
              </a:lnTo>
              <a:lnTo>
                <a:pt x="1172845" y="2135823"/>
              </a:lnTo>
              <a:lnTo>
                <a:pt x="1172845" y="2123758"/>
              </a:lnTo>
              <a:lnTo>
                <a:pt x="1172845" y="2112328"/>
              </a:lnTo>
              <a:lnTo>
                <a:pt x="1172528" y="2100581"/>
              </a:lnTo>
              <a:lnTo>
                <a:pt x="1172210" y="2088516"/>
              </a:lnTo>
              <a:lnTo>
                <a:pt x="1170940" y="2076768"/>
              </a:lnTo>
              <a:lnTo>
                <a:pt x="1169670" y="2065021"/>
              </a:lnTo>
              <a:lnTo>
                <a:pt x="1168083" y="2053591"/>
              </a:lnTo>
              <a:lnTo>
                <a:pt x="1166813" y="2041526"/>
              </a:lnTo>
              <a:lnTo>
                <a:pt x="1164273" y="2029778"/>
              </a:lnTo>
              <a:lnTo>
                <a:pt x="1162050" y="2018348"/>
              </a:lnTo>
              <a:lnTo>
                <a:pt x="1159510" y="2006283"/>
              </a:lnTo>
              <a:lnTo>
                <a:pt x="1156335" y="1994853"/>
              </a:lnTo>
              <a:lnTo>
                <a:pt x="1153478" y="1983423"/>
              </a:lnTo>
              <a:lnTo>
                <a:pt x="1149985" y="1971993"/>
              </a:lnTo>
              <a:lnTo>
                <a:pt x="1145540" y="1960563"/>
              </a:lnTo>
              <a:lnTo>
                <a:pt x="1141730" y="1949133"/>
              </a:lnTo>
              <a:lnTo>
                <a:pt x="1137285" y="1937386"/>
              </a:lnTo>
              <a:lnTo>
                <a:pt x="1132205" y="1926591"/>
              </a:lnTo>
              <a:lnTo>
                <a:pt x="1127443" y="1914843"/>
              </a:lnTo>
              <a:lnTo>
                <a:pt x="1122045" y="1903731"/>
              </a:lnTo>
              <a:lnTo>
                <a:pt x="1116330" y="1892936"/>
              </a:lnTo>
              <a:lnTo>
                <a:pt x="1110615" y="1882141"/>
              </a:lnTo>
              <a:lnTo>
                <a:pt x="1103948" y="1871028"/>
              </a:lnTo>
              <a:lnTo>
                <a:pt x="1097598" y="1860233"/>
              </a:lnTo>
              <a:lnTo>
                <a:pt x="1090613" y="1849438"/>
              </a:lnTo>
              <a:lnTo>
                <a:pt x="1083310" y="1839278"/>
              </a:lnTo>
              <a:lnTo>
                <a:pt x="1076008" y="1829436"/>
              </a:lnTo>
              <a:lnTo>
                <a:pt x="1068388" y="1819276"/>
              </a:lnTo>
              <a:lnTo>
                <a:pt x="1060768" y="1809751"/>
              </a:lnTo>
              <a:lnTo>
                <a:pt x="1053148" y="1800226"/>
              </a:lnTo>
              <a:lnTo>
                <a:pt x="1044575" y="1791018"/>
              </a:lnTo>
              <a:lnTo>
                <a:pt x="1036320" y="1782128"/>
              </a:lnTo>
              <a:lnTo>
                <a:pt x="1027748" y="1773556"/>
              </a:lnTo>
              <a:lnTo>
                <a:pt x="1019175" y="1764983"/>
              </a:lnTo>
              <a:lnTo>
                <a:pt x="1010285" y="1757046"/>
              </a:lnTo>
              <a:lnTo>
                <a:pt x="1001395" y="1749108"/>
              </a:lnTo>
              <a:lnTo>
                <a:pt x="992188" y="1741171"/>
              </a:lnTo>
              <a:lnTo>
                <a:pt x="982663" y="1734186"/>
              </a:lnTo>
              <a:lnTo>
                <a:pt x="973138" y="1726883"/>
              </a:lnTo>
              <a:lnTo>
                <a:pt x="963613" y="1719898"/>
              </a:lnTo>
              <a:lnTo>
                <a:pt x="953770" y="1713230"/>
              </a:lnTo>
              <a:lnTo>
                <a:pt x="943610" y="1706880"/>
              </a:lnTo>
              <a:lnTo>
                <a:pt x="933768" y="1700848"/>
              </a:lnTo>
              <a:lnTo>
                <a:pt x="923290" y="1695133"/>
              </a:lnTo>
              <a:lnTo>
                <a:pt x="913130" y="1689418"/>
              </a:lnTo>
              <a:lnTo>
                <a:pt x="902335" y="1684020"/>
              </a:lnTo>
              <a:lnTo>
                <a:pt x="892175" y="1678623"/>
              </a:lnTo>
              <a:lnTo>
                <a:pt x="881380" y="1673860"/>
              </a:lnTo>
              <a:lnTo>
                <a:pt x="870268" y="1669415"/>
              </a:lnTo>
              <a:lnTo>
                <a:pt x="859473" y="1664653"/>
              </a:lnTo>
              <a:lnTo>
                <a:pt x="848360" y="1660843"/>
              </a:lnTo>
              <a:lnTo>
                <a:pt x="837248" y="1657033"/>
              </a:lnTo>
              <a:lnTo>
                <a:pt x="825818" y="1653858"/>
              </a:lnTo>
              <a:lnTo>
                <a:pt x="814705" y="1650365"/>
              </a:lnTo>
              <a:lnTo>
                <a:pt x="803275" y="1647190"/>
              </a:lnTo>
              <a:lnTo>
                <a:pt x="791845" y="1644651"/>
              </a:lnTo>
              <a:lnTo>
                <a:pt x="780415" y="1642111"/>
              </a:lnTo>
              <a:lnTo>
                <a:pt x="768985" y="1639888"/>
              </a:lnTo>
              <a:lnTo>
                <a:pt x="757238" y="1637983"/>
              </a:lnTo>
              <a:lnTo>
                <a:pt x="745490" y="1636395"/>
              </a:lnTo>
              <a:lnTo>
                <a:pt x="734060" y="1635125"/>
              </a:lnTo>
              <a:lnTo>
                <a:pt x="722313" y="1633855"/>
              </a:lnTo>
              <a:lnTo>
                <a:pt x="710565" y="1632903"/>
              </a:lnTo>
              <a:lnTo>
                <a:pt x="698818" y="1632585"/>
              </a:lnTo>
              <a:lnTo>
                <a:pt x="687070" y="1632268"/>
              </a:lnTo>
              <a:close/>
              <a:moveTo>
                <a:pt x="1446848" y="1466850"/>
              </a:moveTo>
              <a:lnTo>
                <a:pt x="1448435" y="1479858"/>
              </a:lnTo>
              <a:lnTo>
                <a:pt x="1450658" y="1496357"/>
              </a:lnTo>
              <a:lnTo>
                <a:pt x="1453833" y="1515711"/>
              </a:lnTo>
              <a:lnTo>
                <a:pt x="1457960" y="1538238"/>
              </a:lnTo>
              <a:lnTo>
                <a:pt x="1468120" y="1591541"/>
              </a:lnTo>
              <a:lnTo>
                <a:pt x="1480185" y="1653093"/>
              </a:lnTo>
              <a:lnTo>
                <a:pt x="1494155" y="1721308"/>
              </a:lnTo>
              <a:lnTo>
                <a:pt x="1509713" y="1794282"/>
              </a:lnTo>
              <a:lnTo>
                <a:pt x="1525905" y="1870112"/>
              </a:lnTo>
              <a:lnTo>
                <a:pt x="1542098" y="1946576"/>
              </a:lnTo>
              <a:lnTo>
                <a:pt x="1574800" y="2092842"/>
              </a:lnTo>
              <a:lnTo>
                <a:pt x="1602740" y="2217533"/>
              </a:lnTo>
              <a:lnTo>
                <a:pt x="1629410" y="2336830"/>
              </a:lnTo>
              <a:lnTo>
                <a:pt x="1730693" y="1746690"/>
              </a:lnTo>
              <a:lnTo>
                <a:pt x="1671003" y="1606453"/>
              </a:lnTo>
              <a:lnTo>
                <a:pt x="1768475" y="1514442"/>
              </a:lnTo>
              <a:lnTo>
                <a:pt x="1798955" y="1514442"/>
              </a:lnTo>
              <a:lnTo>
                <a:pt x="1806258" y="1514442"/>
              </a:lnTo>
              <a:lnTo>
                <a:pt x="1836420" y="1514442"/>
              </a:lnTo>
              <a:lnTo>
                <a:pt x="1933575" y="1606453"/>
              </a:lnTo>
              <a:lnTo>
                <a:pt x="1873885" y="1746690"/>
              </a:lnTo>
              <a:lnTo>
                <a:pt x="1975168" y="2336830"/>
              </a:lnTo>
              <a:lnTo>
                <a:pt x="2002155" y="2217533"/>
              </a:lnTo>
              <a:lnTo>
                <a:pt x="2030095" y="2092842"/>
              </a:lnTo>
              <a:lnTo>
                <a:pt x="2062480" y="1946576"/>
              </a:lnTo>
              <a:lnTo>
                <a:pt x="2078990" y="1870112"/>
              </a:lnTo>
              <a:lnTo>
                <a:pt x="2094865" y="1794282"/>
              </a:lnTo>
              <a:lnTo>
                <a:pt x="2110740" y="1721308"/>
              </a:lnTo>
              <a:lnTo>
                <a:pt x="2124393" y="1653093"/>
              </a:lnTo>
              <a:lnTo>
                <a:pt x="2136775" y="1591541"/>
              </a:lnTo>
              <a:lnTo>
                <a:pt x="2146618" y="1538238"/>
              </a:lnTo>
              <a:lnTo>
                <a:pt x="2150428" y="1515711"/>
              </a:lnTo>
              <a:lnTo>
                <a:pt x="2153920" y="1496357"/>
              </a:lnTo>
              <a:lnTo>
                <a:pt x="2156143" y="1479858"/>
              </a:lnTo>
              <a:lnTo>
                <a:pt x="2157730" y="1466850"/>
              </a:lnTo>
              <a:lnTo>
                <a:pt x="2164398" y="1469071"/>
              </a:lnTo>
              <a:lnTo>
                <a:pt x="2173923" y="1471609"/>
              </a:lnTo>
              <a:lnTo>
                <a:pt x="2226628" y="1488108"/>
              </a:lnTo>
              <a:lnTo>
                <a:pt x="2293620" y="1509683"/>
              </a:lnTo>
              <a:lnTo>
                <a:pt x="2331085" y="1522374"/>
              </a:lnTo>
              <a:lnTo>
                <a:pt x="2370455" y="1535700"/>
              </a:lnTo>
              <a:lnTo>
                <a:pt x="2411730" y="1549660"/>
              </a:lnTo>
              <a:lnTo>
                <a:pt x="2453323" y="1564255"/>
              </a:lnTo>
              <a:lnTo>
                <a:pt x="2495868" y="1579801"/>
              </a:lnTo>
              <a:lnTo>
                <a:pt x="2538413" y="1595665"/>
              </a:lnTo>
              <a:lnTo>
                <a:pt x="2580005" y="1612164"/>
              </a:lnTo>
              <a:lnTo>
                <a:pt x="2620645" y="1628345"/>
              </a:lnTo>
              <a:lnTo>
                <a:pt x="2659698" y="1644844"/>
              </a:lnTo>
              <a:lnTo>
                <a:pt x="2678430" y="1653410"/>
              </a:lnTo>
              <a:lnTo>
                <a:pt x="2696210" y="1661342"/>
              </a:lnTo>
              <a:lnTo>
                <a:pt x="2713990" y="1669909"/>
              </a:lnTo>
              <a:lnTo>
                <a:pt x="2730818" y="1678158"/>
              </a:lnTo>
              <a:lnTo>
                <a:pt x="2747010" y="1686090"/>
              </a:lnTo>
              <a:lnTo>
                <a:pt x="2761933" y="1694339"/>
              </a:lnTo>
              <a:lnTo>
                <a:pt x="2773363" y="1705761"/>
              </a:lnTo>
              <a:lnTo>
                <a:pt x="2785110" y="1718770"/>
              </a:lnTo>
              <a:lnTo>
                <a:pt x="2798128" y="1733364"/>
              </a:lnTo>
              <a:lnTo>
                <a:pt x="2805113" y="1741296"/>
              </a:lnTo>
              <a:lnTo>
                <a:pt x="2811780" y="1749546"/>
              </a:lnTo>
              <a:lnTo>
                <a:pt x="2818766" y="1758747"/>
              </a:lnTo>
              <a:lnTo>
                <a:pt x="2825750" y="1768265"/>
              </a:lnTo>
              <a:lnTo>
                <a:pt x="2833053" y="1778735"/>
              </a:lnTo>
              <a:lnTo>
                <a:pt x="2839720" y="1789840"/>
              </a:lnTo>
              <a:lnTo>
                <a:pt x="2847023" y="1801262"/>
              </a:lnTo>
              <a:lnTo>
                <a:pt x="2854326" y="1813636"/>
              </a:lnTo>
              <a:lnTo>
                <a:pt x="2861310" y="1826962"/>
              </a:lnTo>
              <a:lnTo>
                <a:pt x="2867978" y="1840922"/>
              </a:lnTo>
              <a:lnTo>
                <a:pt x="2874963" y="1855517"/>
              </a:lnTo>
              <a:lnTo>
                <a:pt x="2881948" y="1871698"/>
              </a:lnTo>
              <a:lnTo>
                <a:pt x="2888933" y="1887880"/>
              </a:lnTo>
              <a:lnTo>
                <a:pt x="2895283" y="1905964"/>
              </a:lnTo>
              <a:lnTo>
                <a:pt x="2901316" y="1924367"/>
              </a:lnTo>
              <a:lnTo>
                <a:pt x="2907666" y="1944355"/>
              </a:lnTo>
              <a:lnTo>
                <a:pt x="2913698" y="1964978"/>
              </a:lnTo>
              <a:lnTo>
                <a:pt x="2919413" y="1986871"/>
              </a:lnTo>
              <a:lnTo>
                <a:pt x="2924810" y="2010032"/>
              </a:lnTo>
              <a:lnTo>
                <a:pt x="2930208" y="2034463"/>
              </a:lnTo>
              <a:lnTo>
                <a:pt x="2934653" y="2059528"/>
              </a:lnTo>
              <a:lnTo>
                <a:pt x="2939416" y="2086496"/>
              </a:lnTo>
              <a:lnTo>
                <a:pt x="2943543" y="2114734"/>
              </a:lnTo>
              <a:lnTo>
                <a:pt x="2947353" y="2144241"/>
              </a:lnTo>
              <a:lnTo>
                <a:pt x="2950846" y="2175017"/>
              </a:lnTo>
              <a:lnTo>
                <a:pt x="2953703" y="2207062"/>
              </a:lnTo>
              <a:lnTo>
                <a:pt x="2954338" y="2215946"/>
              </a:lnTo>
              <a:lnTo>
                <a:pt x="2954656" y="2230858"/>
              </a:lnTo>
              <a:lnTo>
                <a:pt x="2955608" y="2275595"/>
              </a:lnTo>
              <a:lnTo>
                <a:pt x="2957196" y="2411390"/>
              </a:lnTo>
              <a:lnTo>
                <a:pt x="2959100" y="2583673"/>
              </a:lnTo>
              <a:lnTo>
                <a:pt x="2960688" y="2760715"/>
              </a:lnTo>
              <a:lnTo>
                <a:pt x="2908936" y="2767695"/>
              </a:lnTo>
              <a:lnTo>
                <a:pt x="2857818" y="2773723"/>
              </a:lnTo>
              <a:lnTo>
                <a:pt x="2806383" y="2779434"/>
              </a:lnTo>
              <a:lnTo>
                <a:pt x="2755266" y="2784511"/>
              </a:lnTo>
              <a:lnTo>
                <a:pt x="2702878" y="2788952"/>
              </a:lnTo>
              <a:lnTo>
                <a:pt x="2649220" y="2793712"/>
              </a:lnTo>
              <a:lnTo>
                <a:pt x="2536825" y="2802278"/>
              </a:lnTo>
              <a:lnTo>
                <a:pt x="2535555" y="2668704"/>
              </a:lnTo>
              <a:lnTo>
                <a:pt x="2534920" y="2527832"/>
              </a:lnTo>
              <a:lnTo>
                <a:pt x="2534285" y="2333022"/>
              </a:lnTo>
              <a:lnTo>
                <a:pt x="2534285" y="2318745"/>
              </a:lnTo>
              <a:lnTo>
                <a:pt x="2533333" y="2305102"/>
              </a:lnTo>
              <a:lnTo>
                <a:pt x="2531745" y="2291776"/>
              </a:lnTo>
              <a:lnTo>
                <a:pt x="2530475" y="2279085"/>
              </a:lnTo>
              <a:lnTo>
                <a:pt x="2527935" y="2266711"/>
              </a:lnTo>
              <a:lnTo>
                <a:pt x="2525713" y="2254654"/>
              </a:lnTo>
              <a:lnTo>
                <a:pt x="2522538" y="2243232"/>
              </a:lnTo>
              <a:lnTo>
                <a:pt x="2519680" y="2232127"/>
              </a:lnTo>
              <a:lnTo>
                <a:pt x="2515870" y="2221340"/>
              </a:lnTo>
              <a:lnTo>
                <a:pt x="2512060" y="2210870"/>
              </a:lnTo>
              <a:lnTo>
                <a:pt x="2508250" y="2200717"/>
              </a:lnTo>
              <a:lnTo>
                <a:pt x="2503488" y="2191198"/>
              </a:lnTo>
              <a:lnTo>
                <a:pt x="2499360" y="2181680"/>
              </a:lnTo>
              <a:lnTo>
                <a:pt x="2494280" y="2172796"/>
              </a:lnTo>
              <a:lnTo>
                <a:pt x="2489835" y="2163912"/>
              </a:lnTo>
              <a:lnTo>
                <a:pt x="2484755" y="2155346"/>
              </a:lnTo>
              <a:lnTo>
                <a:pt x="2484755" y="2813383"/>
              </a:lnTo>
              <a:lnTo>
                <a:pt x="2405698" y="2818459"/>
              </a:lnTo>
              <a:lnTo>
                <a:pt x="2323148" y="2822584"/>
              </a:lnTo>
              <a:lnTo>
                <a:pt x="2238058" y="2826391"/>
              </a:lnTo>
              <a:lnTo>
                <a:pt x="2150745" y="2829881"/>
              </a:lnTo>
              <a:lnTo>
                <a:pt x="2062798" y="2832102"/>
              </a:lnTo>
              <a:lnTo>
                <a:pt x="1974850" y="2834006"/>
              </a:lnTo>
              <a:lnTo>
                <a:pt x="1887538" y="2835275"/>
              </a:lnTo>
              <a:lnTo>
                <a:pt x="1802448" y="2835275"/>
              </a:lnTo>
              <a:lnTo>
                <a:pt x="1750378" y="2835275"/>
              </a:lnTo>
              <a:lnTo>
                <a:pt x="1697673" y="2834958"/>
              </a:lnTo>
              <a:lnTo>
                <a:pt x="1644333" y="2834006"/>
              </a:lnTo>
              <a:lnTo>
                <a:pt x="1590358" y="2833372"/>
              </a:lnTo>
              <a:lnTo>
                <a:pt x="1536065" y="2832102"/>
              </a:lnTo>
              <a:lnTo>
                <a:pt x="1482090" y="2830516"/>
              </a:lnTo>
              <a:lnTo>
                <a:pt x="1427798" y="2829247"/>
              </a:lnTo>
              <a:lnTo>
                <a:pt x="1374775" y="2826709"/>
              </a:lnTo>
              <a:lnTo>
                <a:pt x="1257300" y="2643639"/>
              </a:lnTo>
              <a:lnTo>
                <a:pt x="1274128" y="2624919"/>
              </a:lnTo>
              <a:lnTo>
                <a:pt x="1290003" y="2605882"/>
              </a:lnTo>
              <a:lnTo>
                <a:pt x="1305560" y="2585894"/>
              </a:lnTo>
              <a:lnTo>
                <a:pt x="1319848" y="2565588"/>
              </a:lnTo>
              <a:lnTo>
                <a:pt x="1334135" y="2544965"/>
              </a:lnTo>
              <a:lnTo>
                <a:pt x="1347470" y="2524024"/>
              </a:lnTo>
              <a:lnTo>
                <a:pt x="1360170" y="2502132"/>
              </a:lnTo>
              <a:lnTo>
                <a:pt x="1371918" y="2480557"/>
              </a:lnTo>
              <a:lnTo>
                <a:pt x="1383348" y="2458348"/>
              </a:lnTo>
              <a:lnTo>
                <a:pt x="1393825" y="2435503"/>
              </a:lnTo>
              <a:lnTo>
                <a:pt x="1403668" y="2412342"/>
              </a:lnTo>
              <a:lnTo>
                <a:pt x="1412558" y="2389181"/>
              </a:lnTo>
              <a:lnTo>
                <a:pt x="1420813" y="2365385"/>
              </a:lnTo>
              <a:lnTo>
                <a:pt x="1428115" y="2341589"/>
              </a:lnTo>
              <a:lnTo>
                <a:pt x="1435100" y="2317158"/>
              </a:lnTo>
              <a:lnTo>
                <a:pt x="1441133" y="2293045"/>
              </a:lnTo>
              <a:lnTo>
                <a:pt x="1444943" y="2274008"/>
              </a:lnTo>
              <a:lnTo>
                <a:pt x="1448753" y="2254972"/>
              </a:lnTo>
              <a:lnTo>
                <a:pt x="1451928" y="2236252"/>
              </a:lnTo>
              <a:lnTo>
                <a:pt x="1454785" y="2217215"/>
              </a:lnTo>
              <a:lnTo>
                <a:pt x="1456690" y="2198179"/>
              </a:lnTo>
              <a:lnTo>
                <a:pt x="1458595" y="2179142"/>
              </a:lnTo>
              <a:lnTo>
                <a:pt x="1459548" y="2160105"/>
              </a:lnTo>
              <a:lnTo>
                <a:pt x="1460500" y="2141068"/>
              </a:lnTo>
              <a:lnTo>
                <a:pt x="1460818" y="2122349"/>
              </a:lnTo>
              <a:lnTo>
                <a:pt x="1460500" y="2103312"/>
              </a:lnTo>
              <a:lnTo>
                <a:pt x="1459548" y="2084593"/>
              </a:lnTo>
              <a:lnTo>
                <a:pt x="1458913" y="2065873"/>
              </a:lnTo>
              <a:lnTo>
                <a:pt x="1457008" y="2046519"/>
              </a:lnTo>
              <a:lnTo>
                <a:pt x="1455103" y="2027800"/>
              </a:lnTo>
              <a:lnTo>
                <a:pt x="1452880" y="2009715"/>
              </a:lnTo>
              <a:lnTo>
                <a:pt x="1449705" y="1990995"/>
              </a:lnTo>
              <a:lnTo>
                <a:pt x="1446213" y="1971958"/>
              </a:lnTo>
              <a:lnTo>
                <a:pt x="1442403" y="1953874"/>
              </a:lnTo>
              <a:lnTo>
                <a:pt x="1437958" y="1935471"/>
              </a:lnTo>
              <a:lnTo>
                <a:pt x="1433195" y="1917069"/>
              </a:lnTo>
              <a:lnTo>
                <a:pt x="1427798" y="1898984"/>
              </a:lnTo>
              <a:lnTo>
                <a:pt x="1422083" y="1881217"/>
              </a:lnTo>
              <a:lnTo>
                <a:pt x="1416050" y="1863132"/>
              </a:lnTo>
              <a:lnTo>
                <a:pt x="1409383" y="1845364"/>
              </a:lnTo>
              <a:lnTo>
                <a:pt x="1402715" y="1827596"/>
              </a:lnTo>
              <a:lnTo>
                <a:pt x="1395095" y="1810146"/>
              </a:lnTo>
              <a:lnTo>
                <a:pt x="1386840" y="1792696"/>
              </a:lnTo>
              <a:lnTo>
                <a:pt x="1378585" y="1775563"/>
              </a:lnTo>
              <a:lnTo>
                <a:pt x="1369695" y="1758429"/>
              </a:lnTo>
              <a:lnTo>
                <a:pt x="1360488" y="1741614"/>
              </a:lnTo>
              <a:lnTo>
                <a:pt x="1350963" y="1724798"/>
              </a:lnTo>
              <a:lnTo>
                <a:pt x="1340485" y="1708299"/>
              </a:lnTo>
              <a:lnTo>
                <a:pt x="1333500" y="1696877"/>
              </a:lnTo>
              <a:lnTo>
                <a:pt x="1325563" y="1685773"/>
              </a:lnTo>
              <a:lnTo>
                <a:pt x="1317943" y="1674668"/>
              </a:lnTo>
              <a:lnTo>
                <a:pt x="1310323" y="1663563"/>
              </a:lnTo>
              <a:lnTo>
                <a:pt x="1302385" y="1653093"/>
              </a:lnTo>
              <a:lnTo>
                <a:pt x="1293813" y="1642623"/>
              </a:lnTo>
              <a:lnTo>
                <a:pt x="1285558" y="1632152"/>
              </a:lnTo>
              <a:lnTo>
                <a:pt x="1276985" y="1621999"/>
              </a:lnTo>
              <a:lnTo>
                <a:pt x="1259523" y="1602011"/>
              </a:lnTo>
              <a:lnTo>
                <a:pt x="1241425" y="1582657"/>
              </a:lnTo>
              <a:lnTo>
                <a:pt x="1222693" y="1564255"/>
              </a:lnTo>
              <a:lnTo>
                <a:pt x="1203325" y="1546170"/>
              </a:lnTo>
              <a:lnTo>
                <a:pt x="1270953" y="1523008"/>
              </a:lnTo>
              <a:lnTo>
                <a:pt x="1332865" y="1502702"/>
              </a:lnTo>
              <a:lnTo>
                <a:pt x="1386840" y="1485569"/>
              </a:lnTo>
              <a:lnTo>
                <a:pt x="1430655" y="1471609"/>
              </a:lnTo>
              <a:lnTo>
                <a:pt x="1440815" y="1468754"/>
              </a:lnTo>
              <a:lnTo>
                <a:pt x="1446848" y="1466850"/>
              </a:lnTo>
              <a:close/>
              <a:moveTo>
                <a:pt x="671830" y="1436688"/>
              </a:moveTo>
              <a:lnTo>
                <a:pt x="688658" y="1436688"/>
              </a:lnTo>
              <a:lnTo>
                <a:pt x="704850" y="1437323"/>
              </a:lnTo>
              <a:lnTo>
                <a:pt x="721360" y="1437958"/>
              </a:lnTo>
              <a:lnTo>
                <a:pt x="737870" y="1439228"/>
              </a:lnTo>
              <a:lnTo>
                <a:pt x="754380" y="1440816"/>
              </a:lnTo>
              <a:lnTo>
                <a:pt x="770255" y="1442721"/>
              </a:lnTo>
              <a:lnTo>
                <a:pt x="786765" y="1444943"/>
              </a:lnTo>
              <a:lnTo>
                <a:pt x="802958" y="1447483"/>
              </a:lnTo>
              <a:lnTo>
                <a:pt x="818833" y="1450340"/>
              </a:lnTo>
              <a:lnTo>
                <a:pt x="835025" y="1453515"/>
              </a:lnTo>
              <a:lnTo>
                <a:pt x="851218" y="1457643"/>
              </a:lnTo>
              <a:lnTo>
                <a:pt x="866775" y="1461771"/>
              </a:lnTo>
              <a:lnTo>
                <a:pt x="882333" y="1466215"/>
              </a:lnTo>
              <a:lnTo>
                <a:pt x="898208" y="1471295"/>
              </a:lnTo>
              <a:lnTo>
                <a:pt x="913765" y="1476693"/>
              </a:lnTo>
              <a:lnTo>
                <a:pt x="929005" y="1482408"/>
              </a:lnTo>
              <a:lnTo>
                <a:pt x="944563" y="1488440"/>
              </a:lnTo>
              <a:lnTo>
                <a:pt x="959803" y="1495108"/>
              </a:lnTo>
              <a:lnTo>
                <a:pt x="974725" y="1501458"/>
              </a:lnTo>
              <a:lnTo>
                <a:pt x="989648" y="1508760"/>
              </a:lnTo>
              <a:lnTo>
                <a:pt x="1004253" y="1516380"/>
              </a:lnTo>
              <a:lnTo>
                <a:pt x="1018540" y="1524318"/>
              </a:lnTo>
              <a:lnTo>
                <a:pt x="1033145" y="1532573"/>
              </a:lnTo>
              <a:lnTo>
                <a:pt x="1047433" y="1541146"/>
              </a:lnTo>
              <a:lnTo>
                <a:pt x="1061085" y="1550035"/>
              </a:lnTo>
              <a:lnTo>
                <a:pt x="1075373" y="1559560"/>
              </a:lnTo>
              <a:lnTo>
                <a:pt x="1088708" y="1569085"/>
              </a:lnTo>
              <a:lnTo>
                <a:pt x="1102043" y="1579245"/>
              </a:lnTo>
              <a:lnTo>
                <a:pt x="1115378" y="1589723"/>
              </a:lnTo>
              <a:lnTo>
                <a:pt x="1128078" y="1600518"/>
              </a:lnTo>
              <a:lnTo>
                <a:pt x="1141095" y="1611630"/>
              </a:lnTo>
              <a:lnTo>
                <a:pt x="1153478" y="1623061"/>
              </a:lnTo>
              <a:lnTo>
                <a:pt x="1165543" y="1634490"/>
              </a:lnTo>
              <a:lnTo>
                <a:pt x="1177290" y="1646873"/>
              </a:lnTo>
              <a:lnTo>
                <a:pt x="1189355" y="1659573"/>
              </a:lnTo>
              <a:lnTo>
                <a:pt x="1200785" y="1671955"/>
              </a:lnTo>
              <a:lnTo>
                <a:pt x="1211898" y="1685608"/>
              </a:lnTo>
              <a:lnTo>
                <a:pt x="1222693" y="1698943"/>
              </a:lnTo>
              <a:lnTo>
                <a:pt x="1233170" y="1712595"/>
              </a:lnTo>
              <a:lnTo>
                <a:pt x="1243330" y="1726883"/>
              </a:lnTo>
              <a:lnTo>
                <a:pt x="1253173" y="1741171"/>
              </a:lnTo>
              <a:lnTo>
                <a:pt x="1262698" y="1755776"/>
              </a:lnTo>
              <a:lnTo>
                <a:pt x="1272223" y="1771016"/>
              </a:lnTo>
              <a:lnTo>
                <a:pt x="1280795" y="1785938"/>
              </a:lnTo>
              <a:lnTo>
                <a:pt x="1289050" y="1801496"/>
              </a:lnTo>
              <a:lnTo>
                <a:pt x="1297305" y="1817053"/>
              </a:lnTo>
              <a:lnTo>
                <a:pt x="1304925" y="1832293"/>
              </a:lnTo>
              <a:lnTo>
                <a:pt x="1311593" y="1848168"/>
              </a:lnTo>
              <a:lnTo>
                <a:pt x="1318578" y="1864043"/>
              </a:lnTo>
              <a:lnTo>
                <a:pt x="1324610" y="1879918"/>
              </a:lnTo>
              <a:lnTo>
                <a:pt x="1330325" y="1895793"/>
              </a:lnTo>
              <a:lnTo>
                <a:pt x="1335723" y="1911986"/>
              </a:lnTo>
              <a:lnTo>
                <a:pt x="1340803" y="1927861"/>
              </a:lnTo>
              <a:lnTo>
                <a:pt x="1345248" y="1944371"/>
              </a:lnTo>
              <a:lnTo>
                <a:pt x="1349693" y="1960881"/>
              </a:lnTo>
              <a:lnTo>
                <a:pt x="1353503" y="1977073"/>
              </a:lnTo>
              <a:lnTo>
                <a:pt x="1356360" y="1993266"/>
              </a:lnTo>
              <a:lnTo>
                <a:pt x="1359535" y="2009776"/>
              </a:lnTo>
              <a:lnTo>
                <a:pt x="1361758" y="2026286"/>
              </a:lnTo>
              <a:lnTo>
                <a:pt x="1363980" y="2042796"/>
              </a:lnTo>
              <a:lnTo>
                <a:pt x="1365568" y="2059623"/>
              </a:lnTo>
              <a:lnTo>
                <a:pt x="1367155" y="2076133"/>
              </a:lnTo>
              <a:lnTo>
                <a:pt x="1367790" y="2092326"/>
              </a:lnTo>
              <a:lnTo>
                <a:pt x="1368425" y="2108836"/>
              </a:lnTo>
              <a:lnTo>
                <a:pt x="1368425" y="2125346"/>
              </a:lnTo>
              <a:lnTo>
                <a:pt x="1368425" y="2141856"/>
              </a:lnTo>
              <a:lnTo>
                <a:pt x="1367473" y="2158366"/>
              </a:lnTo>
              <a:lnTo>
                <a:pt x="1366520" y="2174558"/>
              </a:lnTo>
              <a:lnTo>
                <a:pt x="1364933" y="2191068"/>
              </a:lnTo>
              <a:lnTo>
                <a:pt x="1363028" y="2207578"/>
              </a:lnTo>
              <a:lnTo>
                <a:pt x="1360805" y="2223771"/>
              </a:lnTo>
              <a:lnTo>
                <a:pt x="1357948" y="2239963"/>
              </a:lnTo>
              <a:lnTo>
                <a:pt x="1354773" y="2256156"/>
              </a:lnTo>
              <a:lnTo>
                <a:pt x="1351598" y="2272348"/>
              </a:lnTo>
              <a:lnTo>
                <a:pt x="1348423" y="2284731"/>
              </a:lnTo>
              <a:lnTo>
                <a:pt x="1345248" y="2297431"/>
              </a:lnTo>
              <a:lnTo>
                <a:pt x="1342073" y="2309813"/>
              </a:lnTo>
              <a:lnTo>
                <a:pt x="1337945" y="2322196"/>
              </a:lnTo>
              <a:lnTo>
                <a:pt x="1334135" y="2334578"/>
              </a:lnTo>
              <a:lnTo>
                <a:pt x="1330008" y="2347278"/>
              </a:lnTo>
              <a:lnTo>
                <a:pt x="1325563" y="2359343"/>
              </a:lnTo>
              <a:lnTo>
                <a:pt x="1320800" y="2371408"/>
              </a:lnTo>
              <a:lnTo>
                <a:pt x="1316038" y="2383473"/>
              </a:lnTo>
              <a:lnTo>
                <a:pt x="1310958" y="2395538"/>
              </a:lnTo>
              <a:lnTo>
                <a:pt x="1305560" y="2407286"/>
              </a:lnTo>
              <a:lnTo>
                <a:pt x="1299845" y="2419033"/>
              </a:lnTo>
              <a:lnTo>
                <a:pt x="1294130" y="2431098"/>
              </a:lnTo>
              <a:lnTo>
                <a:pt x="1288098" y="2442528"/>
              </a:lnTo>
              <a:lnTo>
                <a:pt x="1281430" y="2453958"/>
              </a:lnTo>
              <a:lnTo>
                <a:pt x="1275080" y="2465388"/>
              </a:lnTo>
              <a:lnTo>
                <a:pt x="1268413" y="2476818"/>
              </a:lnTo>
              <a:lnTo>
                <a:pt x="1261110" y="2487931"/>
              </a:lnTo>
              <a:lnTo>
                <a:pt x="1253808" y="2499043"/>
              </a:lnTo>
              <a:lnTo>
                <a:pt x="1246505" y="2509838"/>
              </a:lnTo>
              <a:lnTo>
                <a:pt x="1238885" y="2520951"/>
              </a:lnTo>
              <a:lnTo>
                <a:pt x="1230948" y="2531428"/>
              </a:lnTo>
              <a:lnTo>
                <a:pt x="1223010" y="2541906"/>
              </a:lnTo>
              <a:lnTo>
                <a:pt x="1214438" y="2552383"/>
              </a:lnTo>
              <a:lnTo>
                <a:pt x="1206183" y="2562543"/>
              </a:lnTo>
              <a:lnTo>
                <a:pt x="1197293" y="2573021"/>
              </a:lnTo>
              <a:lnTo>
                <a:pt x="1188403" y="2582863"/>
              </a:lnTo>
              <a:lnTo>
                <a:pt x="1179195" y="2592388"/>
              </a:lnTo>
              <a:lnTo>
                <a:pt x="1169670" y="2602231"/>
              </a:lnTo>
              <a:lnTo>
                <a:pt x="1160145" y="2611439"/>
              </a:lnTo>
              <a:lnTo>
                <a:pt x="1150303" y="2620964"/>
              </a:lnTo>
              <a:lnTo>
                <a:pt x="1140460" y="2630171"/>
              </a:lnTo>
              <a:lnTo>
                <a:pt x="1455420" y="3124201"/>
              </a:lnTo>
              <a:lnTo>
                <a:pt x="1458595" y="3128964"/>
              </a:lnTo>
              <a:lnTo>
                <a:pt x="1461135" y="3134044"/>
              </a:lnTo>
              <a:lnTo>
                <a:pt x="1463675" y="3139441"/>
              </a:lnTo>
              <a:lnTo>
                <a:pt x="1465898" y="3144839"/>
              </a:lnTo>
              <a:lnTo>
                <a:pt x="1467803" y="3150236"/>
              </a:lnTo>
              <a:lnTo>
                <a:pt x="1469390" y="3155316"/>
              </a:lnTo>
              <a:lnTo>
                <a:pt x="1470343" y="3160714"/>
              </a:lnTo>
              <a:lnTo>
                <a:pt x="1471613" y="3166111"/>
              </a:lnTo>
              <a:lnTo>
                <a:pt x="1472248" y="3171826"/>
              </a:lnTo>
              <a:lnTo>
                <a:pt x="1472883" y="3177224"/>
              </a:lnTo>
              <a:lnTo>
                <a:pt x="1473200" y="3182621"/>
              </a:lnTo>
              <a:lnTo>
                <a:pt x="1473200" y="3188336"/>
              </a:lnTo>
              <a:lnTo>
                <a:pt x="1472883" y="3193734"/>
              </a:lnTo>
              <a:lnTo>
                <a:pt x="1471930" y="3199131"/>
              </a:lnTo>
              <a:lnTo>
                <a:pt x="1471295" y="3204529"/>
              </a:lnTo>
              <a:lnTo>
                <a:pt x="1470025" y="3209609"/>
              </a:lnTo>
              <a:lnTo>
                <a:pt x="1469073" y="3215006"/>
              </a:lnTo>
              <a:lnTo>
                <a:pt x="1467485" y="3220404"/>
              </a:lnTo>
              <a:lnTo>
                <a:pt x="1465580" y="3225484"/>
              </a:lnTo>
              <a:lnTo>
                <a:pt x="1463675" y="3230881"/>
              </a:lnTo>
              <a:lnTo>
                <a:pt x="1461135" y="3235644"/>
              </a:lnTo>
              <a:lnTo>
                <a:pt x="1458595" y="3240406"/>
              </a:lnTo>
              <a:lnTo>
                <a:pt x="1455420" y="3245486"/>
              </a:lnTo>
              <a:lnTo>
                <a:pt x="1452563" y="3249931"/>
              </a:lnTo>
              <a:lnTo>
                <a:pt x="1449388" y="3254376"/>
              </a:lnTo>
              <a:lnTo>
                <a:pt x="1445895" y="3258821"/>
              </a:lnTo>
              <a:lnTo>
                <a:pt x="1442085" y="3262949"/>
              </a:lnTo>
              <a:lnTo>
                <a:pt x="1437958" y="3266759"/>
              </a:lnTo>
              <a:lnTo>
                <a:pt x="1433830" y="3270886"/>
              </a:lnTo>
              <a:lnTo>
                <a:pt x="1429385" y="3274379"/>
              </a:lnTo>
              <a:lnTo>
                <a:pt x="1424940" y="3277871"/>
              </a:lnTo>
              <a:lnTo>
                <a:pt x="1419860" y="3281364"/>
              </a:lnTo>
              <a:lnTo>
                <a:pt x="1415098" y="3283904"/>
              </a:lnTo>
              <a:lnTo>
                <a:pt x="1409700" y="3287079"/>
              </a:lnTo>
              <a:lnTo>
                <a:pt x="1404620" y="3289301"/>
              </a:lnTo>
              <a:lnTo>
                <a:pt x="1399223" y="3291524"/>
              </a:lnTo>
              <a:lnTo>
                <a:pt x="1393825" y="3293429"/>
              </a:lnTo>
              <a:lnTo>
                <a:pt x="1388428" y="3295016"/>
              </a:lnTo>
              <a:lnTo>
                <a:pt x="1382713" y="3296286"/>
              </a:lnTo>
              <a:lnTo>
                <a:pt x="1377633" y="3297239"/>
              </a:lnTo>
              <a:lnTo>
                <a:pt x="1372235" y="3298191"/>
              </a:lnTo>
              <a:lnTo>
                <a:pt x="1366520" y="3298509"/>
              </a:lnTo>
              <a:lnTo>
                <a:pt x="1361123" y="3298826"/>
              </a:lnTo>
              <a:lnTo>
                <a:pt x="1355725" y="3298826"/>
              </a:lnTo>
              <a:lnTo>
                <a:pt x="1350010" y="3298509"/>
              </a:lnTo>
              <a:lnTo>
                <a:pt x="1344613" y="3297874"/>
              </a:lnTo>
              <a:lnTo>
                <a:pt x="1339215" y="3296921"/>
              </a:lnTo>
              <a:lnTo>
                <a:pt x="1333818" y="3295969"/>
              </a:lnTo>
              <a:lnTo>
                <a:pt x="1328420" y="3294699"/>
              </a:lnTo>
              <a:lnTo>
                <a:pt x="1323658" y="3293111"/>
              </a:lnTo>
              <a:lnTo>
                <a:pt x="1318260" y="3291206"/>
              </a:lnTo>
              <a:lnTo>
                <a:pt x="1313180" y="3289301"/>
              </a:lnTo>
              <a:lnTo>
                <a:pt x="1308100" y="3287079"/>
              </a:lnTo>
              <a:lnTo>
                <a:pt x="1303338" y="3284221"/>
              </a:lnTo>
              <a:lnTo>
                <a:pt x="1298575" y="3281364"/>
              </a:lnTo>
              <a:lnTo>
                <a:pt x="1293813" y="3278189"/>
              </a:lnTo>
              <a:lnTo>
                <a:pt x="1289368" y="3275014"/>
              </a:lnTo>
              <a:lnTo>
                <a:pt x="1284923" y="3271839"/>
              </a:lnTo>
              <a:lnTo>
                <a:pt x="1280795" y="3268029"/>
              </a:lnTo>
              <a:lnTo>
                <a:pt x="1276985" y="3263584"/>
              </a:lnTo>
              <a:lnTo>
                <a:pt x="1273175" y="3259456"/>
              </a:lnTo>
              <a:lnTo>
                <a:pt x="1269365" y="3255329"/>
              </a:lnTo>
              <a:lnTo>
                <a:pt x="1265873" y="3250249"/>
              </a:lnTo>
              <a:lnTo>
                <a:pt x="1262698" y="3245804"/>
              </a:lnTo>
              <a:lnTo>
                <a:pt x="947420" y="2751774"/>
              </a:lnTo>
              <a:lnTo>
                <a:pt x="935038" y="2756854"/>
              </a:lnTo>
              <a:lnTo>
                <a:pt x="922338" y="2761934"/>
              </a:lnTo>
              <a:lnTo>
                <a:pt x="909638" y="2766379"/>
              </a:lnTo>
              <a:lnTo>
                <a:pt x="896938" y="2770506"/>
              </a:lnTo>
              <a:lnTo>
                <a:pt x="883920" y="2774951"/>
              </a:lnTo>
              <a:lnTo>
                <a:pt x="871538" y="2778761"/>
              </a:lnTo>
              <a:lnTo>
                <a:pt x="858520" y="2782254"/>
              </a:lnTo>
              <a:lnTo>
                <a:pt x="845503" y="2785429"/>
              </a:lnTo>
              <a:lnTo>
                <a:pt x="832485" y="2788604"/>
              </a:lnTo>
              <a:lnTo>
                <a:pt x="819468" y="2791144"/>
              </a:lnTo>
              <a:lnTo>
                <a:pt x="806450" y="2794001"/>
              </a:lnTo>
              <a:lnTo>
                <a:pt x="793433" y="2796224"/>
              </a:lnTo>
              <a:lnTo>
                <a:pt x="780415" y="2798129"/>
              </a:lnTo>
              <a:lnTo>
                <a:pt x="767398" y="2799716"/>
              </a:lnTo>
              <a:lnTo>
                <a:pt x="754063" y="2801304"/>
              </a:lnTo>
              <a:lnTo>
                <a:pt x="741045" y="2802891"/>
              </a:lnTo>
              <a:lnTo>
                <a:pt x="728028" y="2803526"/>
              </a:lnTo>
              <a:lnTo>
                <a:pt x="715010" y="2804161"/>
              </a:lnTo>
              <a:lnTo>
                <a:pt x="701675" y="2804796"/>
              </a:lnTo>
              <a:lnTo>
                <a:pt x="688658" y="2805114"/>
              </a:lnTo>
              <a:lnTo>
                <a:pt x="675640" y="2805114"/>
              </a:lnTo>
              <a:lnTo>
                <a:pt x="662623" y="2804796"/>
              </a:lnTo>
              <a:lnTo>
                <a:pt x="649605" y="2804161"/>
              </a:lnTo>
              <a:lnTo>
                <a:pt x="636588" y="2803526"/>
              </a:lnTo>
              <a:lnTo>
                <a:pt x="623570" y="2802256"/>
              </a:lnTo>
              <a:lnTo>
                <a:pt x="610553" y="2801304"/>
              </a:lnTo>
              <a:lnTo>
                <a:pt x="597535" y="2799716"/>
              </a:lnTo>
              <a:lnTo>
                <a:pt x="584518" y="2797811"/>
              </a:lnTo>
              <a:lnTo>
                <a:pt x="571818" y="2795906"/>
              </a:lnTo>
              <a:lnTo>
                <a:pt x="558800" y="2793684"/>
              </a:lnTo>
              <a:lnTo>
                <a:pt x="546100" y="2791144"/>
              </a:lnTo>
              <a:lnTo>
                <a:pt x="533718" y="2788286"/>
              </a:lnTo>
              <a:lnTo>
                <a:pt x="517525" y="2784794"/>
              </a:lnTo>
              <a:lnTo>
                <a:pt x="501968" y="2780666"/>
              </a:lnTo>
              <a:lnTo>
                <a:pt x="485775" y="2775904"/>
              </a:lnTo>
              <a:lnTo>
                <a:pt x="470218" y="2771141"/>
              </a:lnTo>
              <a:lnTo>
                <a:pt x="454660" y="2765744"/>
              </a:lnTo>
              <a:lnTo>
                <a:pt x="439103" y="2760029"/>
              </a:lnTo>
              <a:lnTo>
                <a:pt x="424180" y="2753679"/>
              </a:lnTo>
              <a:lnTo>
                <a:pt x="408940" y="2747329"/>
              </a:lnTo>
              <a:lnTo>
                <a:pt x="394018" y="2740661"/>
              </a:lnTo>
              <a:lnTo>
                <a:pt x="379095" y="2733676"/>
              </a:lnTo>
              <a:lnTo>
                <a:pt x="364173" y="2725739"/>
              </a:lnTo>
              <a:lnTo>
                <a:pt x="349568" y="2717801"/>
              </a:lnTo>
              <a:lnTo>
                <a:pt x="335598" y="2709864"/>
              </a:lnTo>
              <a:lnTo>
                <a:pt x="321310" y="2700974"/>
              </a:lnTo>
              <a:lnTo>
                <a:pt x="307023" y="2692084"/>
              </a:lnTo>
              <a:lnTo>
                <a:pt x="293370" y="2682559"/>
              </a:lnTo>
              <a:lnTo>
                <a:pt x="279718" y="2673034"/>
              </a:lnTo>
              <a:lnTo>
                <a:pt x="266065" y="2663191"/>
              </a:lnTo>
              <a:lnTo>
                <a:pt x="253047" y="2652396"/>
              </a:lnTo>
              <a:lnTo>
                <a:pt x="240347" y="2641601"/>
              </a:lnTo>
              <a:lnTo>
                <a:pt x="227647" y="2630489"/>
              </a:lnTo>
              <a:lnTo>
                <a:pt x="214947" y="2619059"/>
              </a:lnTo>
              <a:lnTo>
                <a:pt x="203200" y="2607629"/>
              </a:lnTo>
              <a:lnTo>
                <a:pt x="190817" y="2595563"/>
              </a:lnTo>
              <a:lnTo>
                <a:pt x="179387" y="2582863"/>
              </a:lnTo>
              <a:lnTo>
                <a:pt x="167957" y="2570163"/>
              </a:lnTo>
              <a:lnTo>
                <a:pt x="156845" y="2556828"/>
              </a:lnTo>
              <a:lnTo>
                <a:pt x="146050" y="2543493"/>
              </a:lnTo>
              <a:lnTo>
                <a:pt x="135255" y="2529523"/>
              </a:lnTo>
              <a:lnTo>
                <a:pt x="125095" y="2515553"/>
              </a:lnTo>
              <a:lnTo>
                <a:pt x="115252" y="2500948"/>
              </a:lnTo>
              <a:lnTo>
                <a:pt x="105410" y="2486343"/>
              </a:lnTo>
              <a:lnTo>
                <a:pt x="96202" y="2471103"/>
              </a:lnTo>
              <a:lnTo>
                <a:pt x="87630" y="2456181"/>
              </a:lnTo>
              <a:lnTo>
                <a:pt x="79057" y="2440941"/>
              </a:lnTo>
              <a:lnTo>
                <a:pt x="71437" y="2425383"/>
              </a:lnTo>
              <a:lnTo>
                <a:pt x="63817" y="2409826"/>
              </a:lnTo>
              <a:lnTo>
                <a:pt x="56515" y="2394268"/>
              </a:lnTo>
              <a:lnTo>
                <a:pt x="50165" y="2378076"/>
              </a:lnTo>
              <a:lnTo>
                <a:pt x="43815" y="2362518"/>
              </a:lnTo>
              <a:lnTo>
                <a:pt x="38100" y="2346326"/>
              </a:lnTo>
              <a:lnTo>
                <a:pt x="32385" y="2330451"/>
              </a:lnTo>
              <a:lnTo>
                <a:pt x="27622" y="2313941"/>
              </a:lnTo>
              <a:lnTo>
                <a:pt x="23177" y="2297748"/>
              </a:lnTo>
              <a:lnTo>
                <a:pt x="19050" y="2281556"/>
              </a:lnTo>
              <a:lnTo>
                <a:pt x="15240" y="2265363"/>
              </a:lnTo>
              <a:lnTo>
                <a:pt x="11747" y="2248853"/>
              </a:lnTo>
              <a:lnTo>
                <a:pt x="9207" y="2232343"/>
              </a:lnTo>
              <a:lnTo>
                <a:pt x="6350" y="2216151"/>
              </a:lnTo>
              <a:lnTo>
                <a:pt x="4445" y="2199641"/>
              </a:lnTo>
              <a:lnTo>
                <a:pt x="2540" y="2182813"/>
              </a:lnTo>
              <a:lnTo>
                <a:pt x="1587" y="2166303"/>
              </a:lnTo>
              <a:lnTo>
                <a:pt x="635" y="2149793"/>
              </a:lnTo>
              <a:lnTo>
                <a:pt x="0" y="2133283"/>
              </a:lnTo>
              <a:lnTo>
                <a:pt x="0" y="2117091"/>
              </a:lnTo>
              <a:lnTo>
                <a:pt x="317" y="2100581"/>
              </a:lnTo>
              <a:lnTo>
                <a:pt x="952" y="2084071"/>
              </a:lnTo>
              <a:lnTo>
                <a:pt x="2222" y="2067561"/>
              </a:lnTo>
              <a:lnTo>
                <a:pt x="3810" y="2051051"/>
              </a:lnTo>
              <a:lnTo>
                <a:pt x="5715" y="2034541"/>
              </a:lnTo>
              <a:lnTo>
                <a:pt x="7937" y="2018666"/>
              </a:lnTo>
              <a:lnTo>
                <a:pt x="10795" y="2002473"/>
              </a:lnTo>
              <a:lnTo>
                <a:pt x="13652" y="1986598"/>
              </a:lnTo>
              <a:lnTo>
                <a:pt x="17145" y="1970406"/>
              </a:lnTo>
              <a:lnTo>
                <a:pt x="20955" y="1954213"/>
              </a:lnTo>
              <a:lnTo>
                <a:pt x="24765" y="1938656"/>
              </a:lnTo>
              <a:lnTo>
                <a:pt x="29527" y="1922463"/>
              </a:lnTo>
              <a:lnTo>
                <a:pt x="34290" y="1906906"/>
              </a:lnTo>
              <a:lnTo>
                <a:pt x="39687" y="1891666"/>
              </a:lnTo>
              <a:lnTo>
                <a:pt x="45402" y="1876426"/>
              </a:lnTo>
              <a:lnTo>
                <a:pt x="51752" y="1861186"/>
              </a:lnTo>
              <a:lnTo>
                <a:pt x="58102" y="1845628"/>
              </a:lnTo>
              <a:lnTo>
                <a:pt x="64452" y="1830706"/>
              </a:lnTo>
              <a:lnTo>
                <a:pt x="71755" y="1815783"/>
              </a:lnTo>
              <a:lnTo>
                <a:pt x="79375" y="1800861"/>
              </a:lnTo>
              <a:lnTo>
                <a:pt x="87630" y="1786573"/>
              </a:lnTo>
              <a:lnTo>
                <a:pt x="95567" y="1772286"/>
              </a:lnTo>
              <a:lnTo>
                <a:pt x="104457" y="1757998"/>
              </a:lnTo>
              <a:lnTo>
                <a:pt x="113030" y="1744028"/>
              </a:lnTo>
              <a:lnTo>
                <a:pt x="122872" y="1730376"/>
              </a:lnTo>
              <a:lnTo>
                <a:pt x="132397" y="1716723"/>
              </a:lnTo>
              <a:lnTo>
                <a:pt x="142240" y="1703388"/>
              </a:lnTo>
              <a:lnTo>
                <a:pt x="152717" y="1690053"/>
              </a:lnTo>
              <a:lnTo>
                <a:pt x="163195" y="1677353"/>
              </a:lnTo>
              <a:lnTo>
                <a:pt x="174307" y="1664335"/>
              </a:lnTo>
              <a:lnTo>
                <a:pt x="185737" y="1652270"/>
              </a:lnTo>
              <a:lnTo>
                <a:pt x="197802" y="1639888"/>
              </a:lnTo>
              <a:lnTo>
                <a:pt x="209867" y="1628140"/>
              </a:lnTo>
              <a:lnTo>
                <a:pt x="222250" y="1616075"/>
              </a:lnTo>
              <a:lnTo>
                <a:pt x="235267" y="1604646"/>
              </a:lnTo>
              <a:lnTo>
                <a:pt x="248285" y="1593533"/>
              </a:lnTo>
              <a:lnTo>
                <a:pt x="261937" y="1583056"/>
              </a:lnTo>
              <a:lnTo>
                <a:pt x="275908" y="1572260"/>
              </a:lnTo>
              <a:lnTo>
                <a:pt x="289878" y="1561783"/>
              </a:lnTo>
              <a:lnTo>
                <a:pt x="304165" y="1552258"/>
              </a:lnTo>
              <a:lnTo>
                <a:pt x="319088" y="1542416"/>
              </a:lnTo>
              <a:lnTo>
                <a:pt x="334010" y="1533208"/>
              </a:lnTo>
              <a:lnTo>
                <a:pt x="349250" y="1524318"/>
              </a:lnTo>
              <a:lnTo>
                <a:pt x="364490" y="1516063"/>
              </a:lnTo>
              <a:lnTo>
                <a:pt x="379730" y="1508443"/>
              </a:lnTo>
              <a:lnTo>
                <a:pt x="395605" y="1500823"/>
              </a:lnTo>
              <a:lnTo>
                <a:pt x="411163" y="1493838"/>
              </a:lnTo>
              <a:lnTo>
                <a:pt x="426720" y="1486853"/>
              </a:lnTo>
              <a:lnTo>
                <a:pt x="442913" y="1480821"/>
              </a:lnTo>
              <a:lnTo>
                <a:pt x="459105" y="1475105"/>
              </a:lnTo>
              <a:lnTo>
                <a:pt x="474980" y="1469708"/>
              </a:lnTo>
              <a:lnTo>
                <a:pt x="491173" y="1464628"/>
              </a:lnTo>
              <a:lnTo>
                <a:pt x="507365" y="1460183"/>
              </a:lnTo>
              <a:lnTo>
                <a:pt x="523558" y="1456055"/>
              </a:lnTo>
              <a:lnTo>
                <a:pt x="540068" y="1452245"/>
              </a:lnTo>
              <a:lnTo>
                <a:pt x="556578" y="1449070"/>
              </a:lnTo>
              <a:lnTo>
                <a:pt x="573088" y="1445895"/>
              </a:lnTo>
              <a:lnTo>
                <a:pt x="589598" y="1443356"/>
              </a:lnTo>
              <a:lnTo>
                <a:pt x="605790" y="1441451"/>
              </a:lnTo>
              <a:lnTo>
                <a:pt x="622300" y="1439546"/>
              </a:lnTo>
              <a:lnTo>
                <a:pt x="638810" y="1438275"/>
              </a:lnTo>
              <a:lnTo>
                <a:pt x="655320" y="1437640"/>
              </a:lnTo>
              <a:lnTo>
                <a:pt x="671830" y="1436688"/>
              </a:lnTo>
              <a:close/>
              <a:moveTo>
                <a:pt x="1808801" y="0"/>
              </a:moveTo>
              <a:lnTo>
                <a:pt x="1822779" y="318"/>
              </a:lnTo>
              <a:lnTo>
                <a:pt x="1836121" y="635"/>
              </a:lnTo>
              <a:lnTo>
                <a:pt x="1849463" y="1588"/>
              </a:lnTo>
              <a:lnTo>
                <a:pt x="1862806" y="3177"/>
              </a:lnTo>
              <a:lnTo>
                <a:pt x="1875830" y="4447"/>
              </a:lnTo>
              <a:lnTo>
                <a:pt x="1888855" y="6353"/>
              </a:lnTo>
              <a:lnTo>
                <a:pt x="1901562" y="8894"/>
              </a:lnTo>
              <a:lnTo>
                <a:pt x="1914269" y="11435"/>
              </a:lnTo>
              <a:lnTo>
                <a:pt x="1926658" y="14612"/>
              </a:lnTo>
              <a:lnTo>
                <a:pt x="1939047" y="17471"/>
              </a:lnTo>
              <a:lnTo>
                <a:pt x="1951119" y="21282"/>
              </a:lnTo>
              <a:lnTo>
                <a:pt x="1963190" y="25412"/>
              </a:lnTo>
              <a:lnTo>
                <a:pt x="1974944" y="29859"/>
              </a:lnTo>
              <a:lnTo>
                <a:pt x="1986698" y="34306"/>
              </a:lnTo>
              <a:lnTo>
                <a:pt x="1998452" y="39071"/>
              </a:lnTo>
              <a:lnTo>
                <a:pt x="2009571" y="44471"/>
              </a:lnTo>
              <a:lnTo>
                <a:pt x="2020689" y="49870"/>
              </a:lnTo>
              <a:lnTo>
                <a:pt x="2031490" y="55906"/>
              </a:lnTo>
              <a:lnTo>
                <a:pt x="2042291" y="61941"/>
              </a:lnTo>
              <a:lnTo>
                <a:pt x="2053092" y="67976"/>
              </a:lnTo>
              <a:lnTo>
                <a:pt x="2063257" y="74964"/>
              </a:lnTo>
              <a:lnTo>
                <a:pt x="2073741" y="81953"/>
              </a:lnTo>
              <a:lnTo>
                <a:pt x="2083589" y="89259"/>
              </a:lnTo>
              <a:lnTo>
                <a:pt x="2093754" y="96564"/>
              </a:lnTo>
              <a:lnTo>
                <a:pt x="2103284" y="104506"/>
              </a:lnTo>
              <a:lnTo>
                <a:pt x="2112814" y="112447"/>
              </a:lnTo>
              <a:lnTo>
                <a:pt x="2122027" y="120388"/>
              </a:lnTo>
              <a:lnTo>
                <a:pt x="2131239" y="129282"/>
              </a:lnTo>
              <a:lnTo>
                <a:pt x="2139816" y="138176"/>
              </a:lnTo>
              <a:lnTo>
                <a:pt x="2148711" y="147070"/>
              </a:lnTo>
              <a:lnTo>
                <a:pt x="2157288" y="156282"/>
              </a:lnTo>
              <a:lnTo>
                <a:pt x="2165548" y="165811"/>
              </a:lnTo>
              <a:lnTo>
                <a:pt x="2173490" y="175658"/>
              </a:lnTo>
              <a:lnTo>
                <a:pt x="2181749" y="185505"/>
              </a:lnTo>
              <a:lnTo>
                <a:pt x="2189373" y="195987"/>
              </a:lnTo>
              <a:lnTo>
                <a:pt x="2196680" y="206152"/>
              </a:lnTo>
              <a:lnTo>
                <a:pt x="2203986" y="216952"/>
              </a:lnTo>
              <a:lnTo>
                <a:pt x="2211293" y="227752"/>
              </a:lnTo>
              <a:lnTo>
                <a:pt x="2217646" y="238870"/>
              </a:lnTo>
              <a:lnTo>
                <a:pt x="2224635" y="249987"/>
              </a:lnTo>
              <a:lnTo>
                <a:pt x="2230671" y="261423"/>
              </a:lnTo>
              <a:lnTo>
                <a:pt x="2237024" y="273175"/>
              </a:lnTo>
              <a:lnTo>
                <a:pt x="2243060" y="285246"/>
              </a:lnTo>
              <a:lnTo>
                <a:pt x="2248778" y="296999"/>
              </a:lnTo>
              <a:lnTo>
                <a:pt x="2253861" y="309069"/>
              </a:lnTo>
              <a:lnTo>
                <a:pt x="2259261" y="321458"/>
              </a:lnTo>
              <a:lnTo>
                <a:pt x="2264344" y="334163"/>
              </a:lnTo>
              <a:lnTo>
                <a:pt x="2269427" y="347187"/>
              </a:lnTo>
              <a:lnTo>
                <a:pt x="2273874" y="359575"/>
              </a:lnTo>
              <a:lnTo>
                <a:pt x="2278004" y="372599"/>
              </a:lnTo>
              <a:lnTo>
                <a:pt x="2282452" y="386257"/>
              </a:lnTo>
              <a:lnTo>
                <a:pt x="2286264" y="399598"/>
              </a:lnTo>
              <a:lnTo>
                <a:pt x="2290076" y="412939"/>
              </a:lnTo>
              <a:lnTo>
                <a:pt x="2292935" y="426598"/>
              </a:lnTo>
              <a:lnTo>
                <a:pt x="2296429" y="440575"/>
              </a:lnTo>
              <a:lnTo>
                <a:pt x="2299288" y="454233"/>
              </a:lnTo>
              <a:lnTo>
                <a:pt x="2301830" y="468527"/>
              </a:lnTo>
              <a:lnTo>
                <a:pt x="2304053" y="482504"/>
              </a:lnTo>
              <a:lnTo>
                <a:pt x="2306595" y="497116"/>
              </a:lnTo>
              <a:lnTo>
                <a:pt x="2308501" y="511410"/>
              </a:lnTo>
              <a:lnTo>
                <a:pt x="2309772" y="526339"/>
              </a:lnTo>
              <a:lnTo>
                <a:pt x="2311360" y="540633"/>
              </a:lnTo>
              <a:lnTo>
                <a:pt x="2312630" y="555245"/>
              </a:lnTo>
              <a:lnTo>
                <a:pt x="2313266" y="570174"/>
              </a:lnTo>
              <a:lnTo>
                <a:pt x="2320255" y="573033"/>
              </a:lnTo>
              <a:lnTo>
                <a:pt x="2327244" y="576209"/>
              </a:lnTo>
              <a:lnTo>
                <a:pt x="2333597" y="579704"/>
              </a:lnTo>
              <a:lnTo>
                <a:pt x="2339633" y="583515"/>
              </a:lnTo>
              <a:lnTo>
                <a:pt x="2345351" y="587645"/>
              </a:lnTo>
              <a:lnTo>
                <a:pt x="2350751" y="592727"/>
              </a:lnTo>
              <a:lnTo>
                <a:pt x="2356152" y="597809"/>
              </a:lnTo>
              <a:lnTo>
                <a:pt x="2361234" y="603527"/>
              </a:lnTo>
              <a:lnTo>
                <a:pt x="2365364" y="609562"/>
              </a:lnTo>
              <a:lnTo>
                <a:pt x="2369494" y="616233"/>
              </a:lnTo>
              <a:lnTo>
                <a:pt x="2372988" y="622903"/>
              </a:lnTo>
              <a:lnTo>
                <a:pt x="2376483" y="630527"/>
              </a:lnTo>
              <a:lnTo>
                <a:pt x="2379024" y="638786"/>
              </a:lnTo>
              <a:lnTo>
                <a:pt x="2381566" y="647362"/>
              </a:lnTo>
              <a:lnTo>
                <a:pt x="2383472" y="656574"/>
              </a:lnTo>
              <a:lnTo>
                <a:pt x="2384425" y="666103"/>
              </a:lnTo>
              <a:lnTo>
                <a:pt x="2385378" y="674362"/>
              </a:lnTo>
              <a:lnTo>
                <a:pt x="2385695" y="681985"/>
              </a:lnTo>
              <a:lnTo>
                <a:pt x="2386013" y="689927"/>
              </a:lnTo>
              <a:lnTo>
                <a:pt x="2385695" y="698503"/>
              </a:lnTo>
              <a:lnTo>
                <a:pt x="2385378" y="706444"/>
              </a:lnTo>
              <a:lnTo>
                <a:pt x="2384425" y="714703"/>
              </a:lnTo>
              <a:lnTo>
                <a:pt x="2383472" y="723279"/>
              </a:lnTo>
              <a:lnTo>
                <a:pt x="2381883" y="731538"/>
              </a:lnTo>
              <a:lnTo>
                <a:pt x="2380295" y="740115"/>
              </a:lnTo>
              <a:lnTo>
                <a:pt x="2378389" y="748373"/>
              </a:lnTo>
              <a:lnTo>
                <a:pt x="2376483" y="756950"/>
              </a:lnTo>
              <a:lnTo>
                <a:pt x="2374259" y="765526"/>
              </a:lnTo>
              <a:lnTo>
                <a:pt x="2371400" y="773467"/>
              </a:lnTo>
              <a:lnTo>
                <a:pt x="2368541" y="781726"/>
              </a:lnTo>
              <a:lnTo>
                <a:pt x="2365364" y="789985"/>
              </a:lnTo>
              <a:lnTo>
                <a:pt x="2361870" y="797926"/>
              </a:lnTo>
              <a:lnTo>
                <a:pt x="2358376" y="805550"/>
              </a:lnTo>
              <a:lnTo>
                <a:pt x="2354563" y="813173"/>
              </a:lnTo>
              <a:lnTo>
                <a:pt x="2350434" y="820479"/>
              </a:lnTo>
              <a:lnTo>
                <a:pt x="2346304" y="827785"/>
              </a:lnTo>
              <a:lnTo>
                <a:pt x="2341539" y="834773"/>
              </a:lnTo>
              <a:lnTo>
                <a:pt x="2337091" y="841444"/>
              </a:lnTo>
              <a:lnTo>
                <a:pt x="2332009" y="848114"/>
              </a:lnTo>
              <a:lnTo>
                <a:pt x="2326608" y="854149"/>
              </a:lnTo>
              <a:lnTo>
                <a:pt x="2321843" y="859867"/>
              </a:lnTo>
              <a:lnTo>
                <a:pt x="2316125" y="865585"/>
              </a:lnTo>
              <a:lnTo>
                <a:pt x="2310407" y="870667"/>
              </a:lnTo>
              <a:lnTo>
                <a:pt x="2304689" y="875432"/>
              </a:lnTo>
              <a:lnTo>
                <a:pt x="2298335" y="879879"/>
              </a:lnTo>
              <a:lnTo>
                <a:pt x="2292300" y="884008"/>
              </a:lnTo>
              <a:lnTo>
                <a:pt x="2285628" y="887502"/>
              </a:lnTo>
              <a:lnTo>
                <a:pt x="2279275" y="890996"/>
              </a:lnTo>
              <a:lnTo>
                <a:pt x="2273239" y="915137"/>
              </a:lnTo>
              <a:lnTo>
                <a:pt x="2266250" y="938643"/>
              </a:lnTo>
              <a:lnTo>
                <a:pt x="2258626" y="962467"/>
              </a:lnTo>
              <a:lnTo>
                <a:pt x="2251002" y="986290"/>
              </a:lnTo>
              <a:lnTo>
                <a:pt x="2242425" y="1009161"/>
              </a:lnTo>
              <a:lnTo>
                <a:pt x="2233212" y="1032031"/>
              </a:lnTo>
              <a:lnTo>
                <a:pt x="2223682" y="1054584"/>
              </a:lnTo>
              <a:lnTo>
                <a:pt x="2213834" y="1076819"/>
              </a:lnTo>
              <a:lnTo>
                <a:pt x="2203351" y="1098419"/>
              </a:lnTo>
              <a:lnTo>
                <a:pt x="2192232" y="1119701"/>
              </a:lnTo>
              <a:lnTo>
                <a:pt x="2180479" y="1140348"/>
              </a:lnTo>
              <a:lnTo>
                <a:pt x="2168407" y="1160360"/>
              </a:lnTo>
              <a:lnTo>
                <a:pt x="2155700" y="1179736"/>
              </a:lnTo>
              <a:lnTo>
                <a:pt x="2142358" y="1198477"/>
              </a:lnTo>
              <a:lnTo>
                <a:pt x="2128380" y="1216901"/>
              </a:lnTo>
              <a:lnTo>
                <a:pt x="2114403" y="1234054"/>
              </a:lnTo>
              <a:lnTo>
                <a:pt x="2106779" y="1242630"/>
              </a:lnTo>
              <a:lnTo>
                <a:pt x="2099472" y="1250889"/>
              </a:lnTo>
              <a:lnTo>
                <a:pt x="2091848" y="1259148"/>
              </a:lnTo>
              <a:lnTo>
                <a:pt x="2083589" y="1266771"/>
              </a:lnTo>
              <a:lnTo>
                <a:pt x="2075647" y="1274395"/>
              </a:lnTo>
              <a:lnTo>
                <a:pt x="2067705" y="1282018"/>
              </a:lnTo>
              <a:lnTo>
                <a:pt x="2059445" y="1289006"/>
              </a:lnTo>
              <a:lnTo>
                <a:pt x="2051186" y="1295994"/>
              </a:lnTo>
              <a:lnTo>
                <a:pt x="2042609" y="1302665"/>
              </a:lnTo>
              <a:lnTo>
                <a:pt x="2034032" y="1309018"/>
              </a:lnTo>
              <a:lnTo>
                <a:pt x="2025137" y="1315688"/>
              </a:lnTo>
              <a:lnTo>
                <a:pt x="2016242" y="1321724"/>
              </a:lnTo>
              <a:lnTo>
                <a:pt x="2007029" y="1327441"/>
              </a:lnTo>
              <a:lnTo>
                <a:pt x="1997817" y="1332841"/>
              </a:lnTo>
              <a:lnTo>
                <a:pt x="1988922" y="1338241"/>
              </a:lnTo>
              <a:lnTo>
                <a:pt x="1979074" y="1343324"/>
              </a:lnTo>
              <a:lnTo>
                <a:pt x="1969544" y="1348088"/>
              </a:lnTo>
              <a:lnTo>
                <a:pt x="1960014" y="1352535"/>
              </a:lnTo>
              <a:lnTo>
                <a:pt x="1950166" y="1356665"/>
              </a:lnTo>
              <a:lnTo>
                <a:pt x="1940000" y="1360477"/>
              </a:lnTo>
              <a:lnTo>
                <a:pt x="1929835" y="1364288"/>
              </a:lnTo>
              <a:lnTo>
                <a:pt x="1919352" y="1367782"/>
              </a:lnTo>
              <a:lnTo>
                <a:pt x="1909186" y="1370641"/>
              </a:lnTo>
              <a:lnTo>
                <a:pt x="1898703" y="1373500"/>
              </a:lnTo>
              <a:lnTo>
                <a:pt x="1888220" y="1375724"/>
              </a:lnTo>
              <a:lnTo>
                <a:pt x="1877101" y="1377947"/>
              </a:lnTo>
              <a:lnTo>
                <a:pt x="1865982" y="1379853"/>
              </a:lnTo>
              <a:lnTo>
                <a:pt x="1854864" y="1381123"/>
              </a:lnTo>
              <a:lnTo>
                <a:pt x="1843745" y="1382712"/>
              </a:lnTo>
              <a:lnTo>
                <a:pt x="1832309" y="1383347"/>
              </a:lnTo>
              <a:lnTo>
                <a:pt x="1820873" y="1383665"/>
              </a:lnTo>
              <a:lnTo>
                <a:pt x="1808801" y="1384300"/>
              </a:lnTo>
              <a:lnTo>
                <a:pt x="1797365" y="1383665"/>
              </a:lnTo>
              <a:lnTo>
                <a:pt x="1785929" y="1383347"/>
              </a:lnTo>
              <a:lnTo>
                <a:pt x="1774493" y="1382712"/>
              </a:lnTo>
              <a:lnTo>
                <a:pt x="1763374" y="1381441"/>
              </a:lnTo>
              <a:lnTo>
                <a:pt x="1752256" y="1379853"/>
              </a:lnTo>
              <a:lnTo>
                <a:pt x="1741137" y="1377947"/>
              </a:lnTo>
              <a:lnTo>
                <a:pt x="1730336" y="1375724"/>
              </a:lnTo>
              <a:lnTo>
                <a:pt x="1719535" y="1373500"/>
              </a:lnTo>
              <a:lnTo>
                <a:pt x="1709052" y="1370641"/>
              </a:lnTo>
              <a:lnTo>
                <a:pt x="1698569" y="1367782"/>
              </a:lnTo>
              <a:lnTo>
                <a:pt x="1688721" y="1364606"/>
              </a:lnTo>
              <a:lnTo>
                <a:pt x="1678238" y="1360794"/>
              </a:lnTo>
              <a:lnTo>
                <a:pt x="1668390" y="1356982"/>
              </a:lnTo>
              <a:lnTo>
                <a:pt x="1658542" y="1352853"/>
              </a:lnTo>
              <a:lnTo>
                <a:pt x="1649012" y="1348088"/>
              </a:lnTo>
              <a:lnTo>
                <a:pt x="1639164" y="1343641"/>
              </a:lnTo>
              <a:lnTo>
                <a:pt x="1630269" y="1338559"/>
              </a:lnTo>
              <a:lnTo>
                <a:pt x="1620421" y="1333794"/>
              </a:lnTo>
              <a:lnTo>
                <a:pt x="1611526" y="1327759"/>
              </a:lnTo>
              <a:lnTo>
                <a:pt x="1602632" y="1322042"/>
              </a:lnTo>
              <a:lnTo>
                <a:pt x="1593737" y="1316324"/>
              </a:lnTo>
              <a:lnTo>
                <a:pt x="1584842" y="1309971"/>
              </a:lnTo>
              <a:lnTo>
                <a:pt x="1576265" y="1303936"/>
              </a:lnTo>
              <a:lnTo>
                <a:pt x="1567688" y="1296947"/>
              </a:lnTo>
              <a:lnTo>
                <a:pt x="1559746" y="1289959"/>
              </a:lnTo>
              <a:lnTo>
                <a:pt x="1551169" y="1282653"/>
              </a:lnTo>
              <a:lnTo>
                <a:pt x="1543227" y="1275348"/>
              </a:lnTo>
              <a:lnTo>
                <a:pt x="1535285" y="1267724"/>
              </a:lnTo>
              <a:lnTo>
                <a:pt x="1527661" y="1260100"/>
              </a:lnTo>
              <a:lnTo>
                <a:pt x="1520037" y="1252159"/>
              </a:lnTo>
              <a:lnTo>
                <a:pt x="1512095" y="1244218"/>
              </a:lnTo>
              <a:lnTo>
                <a:pt x="1505106" y="1235642"/>
              </a:lnTo>
              <a:lnTo>
                <a:pt x="1490811" y="1218489"/>
              </a:lnTo>
              <a:lnTo>
                <a:pt x="1477151" y="1200383"/>
              </a:lnTo>
              <a:lnTo>
                <a:pt x="1463491" y="1181642"/>
              </a:lnTo>
              <a:lnTo>
                <a:pt x="1451102" y="1162583"/>
              </a:lnTo>
              <a:lnTo>
                <a:pt x="1438712" y="1142572"/>
              </a:lnTo>
              <a:lnTo>
                <a:pt x="1426958" y="1121925"/>
              </a:lnTo>
              <a:lnTo>
                <a:pt x="1415840" y="1101278"/>
              </a:lnTo>
              <a:lnTo>
                <a:pt x="1405357" y="1079678"/>
              </a:lnTo>
              <a:lnTo>
                <a:pt x="1395191" y="1057760"/>
              </a:lnTo>
              <a:lnTo>
                <a:pt x="1385979" y="1035525"/>
              </a:lnTo>
              <a:lnTo>
                <a:pt x="1376766" y="1012972"/>
              </a:lnTo>
              <a:lnTo>
                <a:pt x="1368189" y="989467"/>
              </a:lnTo>
              <a:lnTo>
                <a:pt x="1360247" y="966278"/>
              </a:lnTo>
              <a:lnTo>
                <a:pt x="1352941" y="943090"/>
              </a:lnTo>
              <a:lnTo>
                <a:pt x="1346269" y="919267"/>
              </a:lnTo>
              <a:lnTo>
                <a:pt x="1339598" y="895126"/>
              </a:lnTo>
              <a:lnTo>
                <a:pt x="1332292" y="892902"/>
              </a:lnTo>
              <a:lnTo>
                <a:pt x="1324985" y="889726"/>
              </a:lnTo>
              <a:lnTo>
                <a:pt x="1318314" y="886232"/>
              </a:lnTo>
              <a:lnTo>
                <a:pt x="1311325" y="882420"/>
              </a:lnTo>
              <a:lnTo>
                <a:pt x="1304654" y="878290"/>
              </a:lnTo>
              <a:lnTo>
                <a:pt x="1298619" y="873208"/>
              </a:lnTo>
              <a:lnTo>
                <a:pt x="1292265" y="867808"/>
              </a:lnTo>
              <a:lnTo>
                <a:pt x="1286547" y="862726"/>
              </a:lnTo>
              <a:lnTo>
                <a:pt x="1280829" y="856373"/>
              </a:lnTo>
              <a:lnTo>
                <a:pt x="1274793" y="850020"/>
              </a:lnTo>
              <a:lnTo>
                <a:pt x="1269710" y="843032"/>
              </a:lnTo>
              <a:lnTo>
                <a:pt x="1264627" y="836044"/>
              </a:lnTo>
              <a:lnTo>
                <a:pt x="1259545" y="828738"/>
              </a:lnTo>
              <a:lnTo>
                <a:pt x="1255097" y="821114"/>
              </a:lnTo>
              <a:lnTo>
                <a:pt x="1250968" y="813491"/>
              </a:lnTo>
              <a:lnTo>
                <a:pt x="1246520" y="805550"/>
              </a:lnTo>
              <a:lnTo>
                <a:pt x="1242708" y="796973"/>
              </a:lnTo>
              <a:lnTo>
                <a:pt x="1239214" y="788714"/>
              </a:lnTo>
              <a:lnTo>
                <a:pt x="1236037" y="780138"/>
              </a:lnTo>
              <a:lnTo>
                <a:pt x="1232860" y="771562"/>
              </a:lnTo>
              <a:lnTo>
                <a:pt x="1230001" y="762667"/>
              </a:lnTo>
              <a:lnTo>
                <a:pt x="1227460" y="753773"/>
              </a:lnTo>
              <a:lnTo>
                <a:pt x="1225554" y="745197"/>
              </a:lnTo>
              <a:lnTo>
                <a:pt x="1223648" y="735985"/>
              </a:lnTo>
              <a:lnTo>
                <a:pt x="1222059" y="727091"/>
              </a:lnTo>
              <a:lnTo>
                <a:pt x="1220471" y="718197"/>
              </a:lnTo>
              <a:lnTo>
                <a:pt x="1219836" y="708985"/>
              </a:lnTo>
              <a:lnTo>
                <a:pt x="1219200" y="700409"/>
              </a:lnTo>
              <a:lnTo>
                <a:pt x="1219200" y="691832"/>
              </a:lnTo>
              <a:lnTo>
                <a:pt x="1219200" y="682938"/>
              </a:lnTo>
              <a:lnTo>
                <a:pt x="1219518" y="674680"/>
              </a:lnTo>
              <a:lnTo>
                <a:pt x="1220153" y="666103"/>
              </a:lnTo>
              <a:lnTo>
                <a:pt x="1221742" y="655621"/>
              </a:lnTo>
              <a:lnTo>
                <a:pt x="1223648" y="645456"/>
              </a:lnTo>
              <a:lnTo>
                <a:pt x="1226824" y="635927"/>
              </a:lnTo>
              <a:lnTo>
                <a:pt x="1229683" y="627350"/>
              </a:lnTo>
              <a:lnTo>
                <a:pt x="1233496" y="618774"/>
              </a:lnTo>
              <a:lnTo>
                <a:pt x="1237943" y="611468"/>
              </a:lnTo>
              <a:lnTo>
                <a:pt x="1242708" y="604162"/>
              </a:lnTo>
              <a:lnTo>
                <a:pt x="1248108" y="598127"/>
              </a:lnTo>
              <a:lnTo>
                <a:pt x="1253827" y="592409"/>
              </a:lnTo>
              <a:lnTo>
                <a:pt x="1259862" y="587009"/>
              </a:lnTo>
              <a:lnTo>
                <a:pt x="1266534" y="581927"/>
              </a:lnTo>
              <a:lnTo>
                <a:pt x="1273522" y="577798"/>
              </a:lnTo>
              <a:lnTo>
                <a:pt x="1280829" y="574304"/>
              </a:lnTo>
              <a:lnTo>
                <a:pt x="1288453" y="570809"/>
              </a:lnTo>
              <a:lnTo>
                <a:pt x="1296395" y="568268"/>
              </a:lnTo>
              <a:lnTo>
                <a:pt x="1304654" y="566045"/>
              </a:lnTo>
              <a:lnTo>
                <a:pt x="1305607" y="551115"/>
              </a:lnTo>
              <a:lnTo>
                <a:pt x="1306560" y="536504"/>
              </a:lnTo>
              <a:lnTo>
                <a:pt x="1308149" y="521892"/>
              </a:lnTo>
              <a:lnTo>
                <a:pt x="1310055" y="507598"/>
              </a:lnTo>
              <a:lnTo>
                <a:pt x="1311961" y="493304"/>
              </a:lnTo>
              <a:lnTo>
                <a:pt x="1314502" y="479010"/>
              </a:lnTo>
              <a:lnTo>
                <a:pt x="1316726" y="465033"/>
              </a:lnTo>
              <a:lnTo>
                <a:pt x="1319267" y="450739"/>
              </a:lnTo>
              <a:lnTo>
                <a:pt x="1322444" y="437081"/>
              </a:lnTo>
              <a:lnTo>
                <a:pt x="1325303" y="423104"/>
              </a:lnTo>
              <a:lnTo>
                <a:pt x="1328797" y="409763"/>
              </a:lnTo>
              <a:lnTo>
                <a:pt x="1332610" y="396422"/>
              </a:lnTo>
              <a:lnTo>
                <a:pt x="1336422" y="383081"/>
              </a:lnTo>
              <a:lnTo>
                <a:pt x="1340869" y="370057"/>
              </a:lnTo>
              <a:lnTo>
                <a:pt x="1344999" y="357034"/>
              </a:lnTo>
              <a:lnTo>
                <a:pt x="1349446" y="344010"/>
              </a:lnTo>
              <a:lnTo>
                <a:pt x="1354529" y="331305"/>
              </a:lnTo>
              <a:lnTo>
                <a:pt x="1359612" y="319234"/>
              </a:lnTo>
              <a:lnTo>
                <a:pt x="1365012" y="306528"/>
              </a:lnTo>
              <a:lnTo>
                <a:pt x="1370095" y="294775"/>
              </a:lnTo>
              <a:lnTo>
                <a:pt x="1376131" y="282705"/>
              </a:lnTo>
              <a:lnTo>
                <a:pt x="1382167" y="270952"/>
              </a:lnTo>
              <a:lnTo>
                <a:pt x="1388202" y="259517"/>
              </a:lnTo>
              <a:lnTo>
                <a:pt x="1394873" y="248081"/>
              </a:lnTo>
              <a:lnTo>
                <a:pt x="1401227" y="236964"/>
              </a:lnTo>
              <a:lnTo>
                <a:pt x="1408216" y="225846"/>
              </a:lnTo>
              <a:lnTo>
                <a:pt x="1414887" y="215046"/>
              </a:lnTo>
              <a:lnTo>
                <a:pt x="1422193" y="204246"/>
              </a:lnTo>
              <a:lnTo>
                <a:pt x="1429817" y="194082"/>
              </a:lnTo>
              <a:lnTo>
                <a:pt x="1437759" y="183917"/>
              </a:lnTo>
              <a:lnTo>
                <a:pt x="1445701" y="174070"/>
              </a:lnTo>
              <a:lnTo>
                <a:pt x="1453643" y="164541"/>
              </a:lnTo>
              <a:lnTo>
                <a:pt x="1461585" y="155011"/>
              </a:lnTo>
              <a:lnTo>
                <a:pt x="1470480" y="145799"/>
              </a:lnTo>
              <a:lnTo>
                <a:pt x="1479057" y="136588"/>
              </a:lnTo>
              <a:lnTo>
                <a:pt x="1488269" y="128329"/>
              </a:lnTo>
              <a:lnTo>
                <a:pt x="1496846" y="119753"/>
              </a:lnTo>
              <a:lnTo>
                <a:pt x="1506377" y="111494"/>
              </a:lnTo>
              <a:lnTo>
                <a:pt x="1515589" y="103235"/>
              </a:lnTo>
              <a:lnTo>
                <a:pt x="1525755" y="95611"/>
              </a:lnTo>
              <a:lnTo>
                <a:pt x="1535285" y="88306"/>
              </a:lnTo>
              <a:lnTo>
                <a:pt x="1545133" y="81000"/>
              </a:lnTo>
              <a:lnTo>
                <a:pt x="1555616" y="74329"/>
              </a:lnTo>
              <a:lnTo>
                <a:pt x="1565781" y="67659"/>
              </a:lnTo>
              <a:lnTo>
                <a:pt x="1576582" y="61306"/>
              </a:lnTo>
              <a:lnTo>
                <a:pt x="1587383" y="54953"/>
              </a:lnTo>
              <a:lnTo>
                <a:pt x="1597866" y="49235"/>
              </a:lnTo>
              <a:lnTo>
                <a:pt x="1608985" y="44153"/>
              </a:lnTo>
              <a:lnTo>
                <a:pt x="1620421" y="38753"/>
              </a:lnTo>
              <a:lnTo>
                <a:pt x="1632175" y="33988"/>
              </a:lnTo>
              <a:lnTo>
                <a:pt x="1643611" y="29541"/>
              </a:lnTo>
              <a:lnTo>
                <a:pt x="1655365" y="25412"/>
              </a:lnTo>
              <a:lnTo>
                <a:pt x="1667119" y="20965"/>
              </a:lnTo>
              <a:lnTo>
                <a:pt x="1679508" y="17471"/>
              </a:lnTo>
              <a:lnTo>
                <a:pt x="1691898" y="14294"/>
              </a:lnTo>
              <a:lnTo>
                <a:pt x="1703969" y="11435"/>
              </a:lnTo>
              <a:lnTo>
                <a:pt x="1716676" y="8894"/>
              </a:lnTo>
              <a:lnTo>
                <a:pt x="1729383" y="6353"/>
              </a:lnTo>
              <a:lnTo>
                <a:pt x="1742408" y="4447"/>
              </a:lnTo>
              <a:lnTo>
                <a:pt x="1755432" y="3177"/>
              </a:lnTo>
              <a:lnTo>
                <a:pt x="1768457" y="1588"/>
              </a:lnTo>
              <a:lnTo>
                <a:pt x="1781799" y="635"/>
              </a:lnTo>
              <a:lnTo>
                <a:pt x="1795459" y="318"/>
              </a:lnTo>
              <a:lnTo>
                <a:pt x="1808801" y="0"/>
              </a:lnTo>
              <a:close/>
            </a:path>
          </a:pathLst>
        </a:custGeom>
        <a:solidFill>
          <a:srgbClr val="FFFF00"/>
        </a:solidFill>
        <a:ln>
          <a:noFill/>
        </a:ln>
      </xdr:spPr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/>
        <a:p>
          <a:pPr algn="ctr"/>
        </a:p>
      </xdr:txBody>
    </xdr:sp>
    <xdr:clientData/>
  </xdr:twoCellAnchor>
  <xdr:twoCellAnchor>
    <xdr:from>
      <xdr:col>2</xdr:col>
      <xdr:colOff>332740</xdr:colOff>
      <xdr:row>5</xdr:row>
      <xdr:rowOff>222250</xdr:rowOff>
    </xdr:from>
    <xdr:to>
      <xdr:col>2</xdr:col>
      <xdr:colOff>838200</xdr:colOff>
      <xdr:row>7</xdr:row>
      <xdr:rowOff>1905</xdr:rowOff>
    </xdr:to>
    <xdr:sp>
      <xdr:nvSpPr>
        <xdr:cNvPr id="3" name="书写"/>
        <xdr:cNvSpPr/>
      </xdr:nvSpPr>
      <xdr:spPr>
        <a:xfrm>
          <a:off x="1370965" y="1460500"/>
          <a:ext cx="505460" cy="465455"/>
        </a:xfrm>
        <a:custGeom>
          <a:avLst/>
          <a:gdLst>
            <a:gd name="T0" fmla="*/ 1767542 w 3927"/>
            <a:gd name="T1" fmla="*/ 308011 h 3928"/>
            <a:gd name="T2" fmla="*/ 1684137 w 3927"/>
            <a:gd name="T3" fmla="*/ 390514 h 3928"/>
            <a:gd name="T4" fmla="*/ 1406885 w 3927"/>
            <a:gd name="T5" fmla="*/ 115046 h 3928"/>
            <a:gd name="T6" fmla="*/ 1490290 w 3927"/>
            <a:gd name="T7" fmla="*/ 32084 h 3928"/>
            <a:gd name="T8" fmla="*/ 1597525 w 3927"/>
            <a:gd name="T9" fmla="*/ 28876 h 3928"/>
            <a:gd name="T10" fmla="*/ 1770750 w 3927"/>
            <a:gd name="T11" fmla="*/ 200757 h 3928"/>
            <a:gd name="T12" fmla="*/ 1767542 w 3927"/>
            <a:gd name="T13" fmla="*/ 308011 h 3928"/>
            <a:gd name="T14" fmla="*/ 1032021 w 3927"/>
            <a:gd name="T15" fmla="*/ 1039078 h 3928"/>
            <a:gd name="T16" fmla="*/ 754768 w 3927"/>
            <a:gd name="T17" fmla="*/ 763152 h 3928"/>
            <a:gd name="T18" fmla="*/ 1364724 w 3927"/>
            <a:gd name="T19" fmla="*/ 156756 h 3928"/>
            <a:gd name="T20" fmla="*/ 1641977 w 3927"/>
            <a:gd name="T21" fmla="*/ 432682 h 3928"/>
            <a:gd name="T22" fmla="*/ 1032021 w 3927"/>
            <a:gd name="T23" fmla="*/ 1039078 h 3928"/>
            <a:gd name="T24" fmla="*/ 993526 w 3927"/>
            <a:gd name="T25" fmla="*/ 1077121 h 3928"/>
            <a:gd name="T26" fmla="*/ 605373 w 3927"/>
            <a:gd name="T27" fmla="*/ 1187584 h 3928"/>
            <a:gd name="T28" fmla="*/ 716274 w 3927"/>
            <a:gd name="T29" fmla="*/ 801653 h 3928"/>
            <a:gd name="T30" fmla="*/ 993526 w 3927"/>
            <a:gd name="T31" fmla="*/ 1077121 h 3928"/>
            <a:gd name="T32" fmla="*/ 352867 w 3927"/>
            <a:gd name="T33" fmla="*/ 226883 h 3928"/>
            <a:gd name="T34" fmla="*/ 179641 w 3927"/>
            <a:gd name="T35" fmla="*/ 400597 h 3928"/>
            <a:gd name="T36" fmla="*/ 179641 w 3927"/>
            <a:gd name="T37" fmla="*/ 1447468 h 3928"/>
            <a:gd name="T38" fmla="*/ 352867 w 3927"/>
            <a:gd name="T39" fmla="*/ 1620724 h 3928"/>
            <a:gd name="T40" fmla="*/ 1400011 w 3927"/>
            <a:gd name="T41" fmla="*/ 1620724 h 3928"/>
            <a:gd name="T42" fmla="*/ 1573236 w 3927"/>
            <a:gd name="T43" fmla="*/ 1447468 h 3928"/>
            <a:gd name="T44" fmla="*/ 1573236 w 3927"/>
            <a:gd name="T45" fmla="*/ 759485 h 3928"/>
            <a:gd name="T46" fmla="*/ 1752419 w 3927"/>
            <a:gd name="T47" fmla="*/ 585771 h 3928"/>
            <a:gd name="T48" fmla="*/ 1752419 w 3927"/>
            <a:gd name="T49" fmla="*/ 1511178 h 3928"/>
            <a:gd name="T50" fmla="*/ 1457753 w 3927"/>
            <a:gd name="T51" fmla="*/ 1800397 h 3928"/>
            <a:gd name="T52" fmla="*/ 289168 w 3927"/>
            <a:gd name="T53" fmla="*/ 1800397 h 3928"/>
            <a:gd name="T54" fmla="*/ 0 w 3927"/>
            <a:gd name="T55" fmla="*/ 1511178 h 3928"/>
            <a:gd name="T56" fmla="*/ 0 w 3927"/>
            <a:gd name="T57" fmla="*/ 354304 h 3928"/>
            <a:gd name="T58" fmla="*/ 289168 w 3927"/>
            <a:gd name="T59" fmla="*/ 47210 h 3928"/>
            <a:gd name="T60" fmla="*/ 1214412 w 3927"/>
            <a:gd name="T61" fmla="*/ 47210 h 3928"/>
            <a:gd name="T62" fmla="*/ 1040728 w 3927"/>
            <a:gd name="T63" fmla="*/ 226883 h 3928"/>
            <a:gd name="T64" fmla="*/ 352867 w 3927"/>
            <a:gd name="T65" fmla="*/ 226883 h 3928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0" t="0" r="r" b="b"/>
          <a:pathLst>
            <a:path w="3927" h="3928">
              <a:moveTo>
                <a:pt x="3857" y="672"/>
              </a:moveTo>
              <a:cubicBezTo>
                <a:pt x="3675" y="852"/>
                <a:pt x="3675" y="852"/>
                <a:pt x="3675" y="852"/>
              </a:cubicBezTo>
              <a:cubicBezTo>
                <a:pt x="3070" y="251"/>
                <a:pt x="3070" y="251"/>
                <a:pt x="3070" y="251"/>
              </a:cubicBezTo>
              <a:cubicBezTo>
                <a:pt x="3252" y="70"/>
                <a:pt x="3252" y="70"/>
                <a:pt x="3252" y="70"/>
              </a:cubicBezTo>
              <a:cubicBezTo>
                <a:pt x="3319" y="4"/>
                <a:pt x="3424" y="0"/>
                <a:pt x="3486" y="63"/>
              </a:cubicBezTo>
              <a:cubicBezTo>
                <a:pt x="3864" y="438"/>
                <a:pt x="3864" y="438"/>
                <a:pt x="3864" y="438"/>
              </a:cubicBezTo>
              <a:cubicBezTo>
                <a:pt x="3927" y="501"/>
                <a:pt x="3924" y="605"/>
                <a:pt x="3857" y="672"/>
              </a:cubicBezTo>
              <a:close/>
              <a:moveTo>
                <a:pt x="2252" y="2267"/>
              </a:moveTo>
              <a:cubicBezTo>
                <a:pt x="1647" y="1665"/>
                <a:pt x="1647" y="1665"/>
                <a:pt x="1647" y="1665"/>
              </a:cubicBezTo>
              <a:cubicBezTo>
                <a:pt x="2978" y="342"/>
                <a:pt x="2978" y="342"/>
                <a:pt x="2978" y="342"/>
              </a:cubicBezTo>
              <a:cubicBezTo>
                <a:pt x="3583" y="944"/>
                <a:pt x="3583" y="944"/>
                <a:pt x="3583" y="944"/>
              </a:cubicBezTo>
              <a:lnTo>
                <a:pt x="2252" y="2267"/>
              </a:lnTo>
              <a:close/>
              <a:moveTo>
                <a:pt x="2168" y="2350"/>
              </a:moveTo>
              <a:cubicBezTo>
                <a:pt x="1321" y="2591"/>
                <a:pt x="1321" y="2591"/>
                <a:pt x="1321" y="2591"/>
              </a:cubicBezTo>
              <a:cubicBezTo>
                <a:pt x="1563" y="1749"/>
                <a:pt x="1563" y="1749"/>
                <a:pt x="1563" y="1749"/>
              </a:cubicBezTo>
              <a:lnTo>
                <a:pt x="2168" y="2350"/>
              </a:lnTo>
              <a:close/>
              <a:moveTo>
                <a:pt x="770" y="495"/>
              </a:moveTo>
              <a:cubicBezTo>
                <a:pt x="561" y="495"/>
                <a:pt x="392" y="665"/>
                <a:pt x="392" y="874"/>
              </a:cubicBezTo>
              <a:cubicBezTo>
                <a:pt x="392" y="3158"/>
                <a:pt x="392" y="3158"/>
                <a:pt x="392" y="3158"/>
              </a:cubicBezTo>
              <a:cubicBezTo>
                <a:pt x="392" y="3367"/>
                <a:pt x="561" y="3536"/>
                <a:pt x="770" y="3536"/>
              </a:cubicBezTo>
              <a:cubicBezTo>
                <a:pt x="3055" y="3536"/>
                <a:pt x="3055" y="3536"/>
                <a:pt x="3055" y="3536"/>
              </a:cubicBezTo>
              <a:cubicBezTo>
                <a:pt x="3264" y="3536"/>
                <a:pt x="3433" y="3367"/>
                <a:pt x="3433" y="3158"/>
              </a:cubicBezTo>
              <a:cubicBezTo>
                <a:pt x="3433" y="1657"/>
                <a:pt x="3433" y="1657"/>
                <a:pt x="3433" y="1657"/>
              </a:cubicBezTo>
              <a:cubicBezTo>
                <a:pt x="3824" y="1278"/>
                <a:pt x="3824" y="1278"/>
                <a:pt x="3824" y="1278"/>
              </a:cubicBezTo>
              <a:cubicBezTo>
                <a:pt x="3824" y="3297"/>
                <a:pt x="3824" y="3297"/>
                <a:pt x="3824" y="3297"/>
              </a:cubicBezTo>
              <a:cubicBezTo>
                <a:pt x="3824" y="3645"/>
                <a:pt x="3529" y="3928"/>
                <a:pt x="3181" y="3928"/>
              </a:cubicBezTo>
              <a:cubicBezTo>
                <a:pt x="631" y="3928"/>
                <a:pt x="631" y="3928"/>
                <a:pt x="631" y="3928"/>
              </a:cubicBezTo>
              <a:cubicBezTo>
                <a:pt x="283" y="3928"/>
                <a:pt x="0" y="3645"/>
                <a:pt x="0" y="3297"/>
              </a:cubicBezTo>
              <a:cubicBezTo>
                <a:pt x="0" y="773"/>
                <a:pt x="0" y="773"/>
                <a:pt x="0" y="773"/>
              </a:cubicBezTo>
              <a:cubicBezTo>
                <a:pt x="0" y="425"/>
                <a:pt x="283" y="103"/>
                <a:pt x="631" y="103"/>
              </a:cubicBezTo>
              <a:cubicBezTo>
                <a:pt x="2650" y="103"/>
                <a:pt x="2650" y="103"/>
                <a:pt x="2650" y="103"/>
              </a:cubicBezTo>
              <a:cubicBezTo>
                <a:pt x="2271" y="495"/>
                <a:pt x="2271" y="495"/>
                <a:pt x="2271" y="495"/>
              </a:cubicBezTo>
              <a:lnTo>
                <a:pt x="770" y="495"/>
              </a:lnTo>
              <a:close/>
            </a:path>
          </a:pathLst>
        </a:custGeom>
        <a:solidFill>
          <a:srgbClr val="00B0F0"/>
        </a:solidFill>
        <a:ln>
          <a:noFill/>
        </a:ln>
      </xdr:spPr>
      <xdr:txBody>
        <a:bodyPr anchor="ctr" anchorCtr="1"/>
        <a:lstStyle/>
        <a:p>
          <a:pPr algn="l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3</xdr:row>
      <xdr:rowOff>95250</xdr:rowOff>
    </xdr:from>
    <xdr:to>
      <xdr:col>11</xdr:col>
      <xdr:colOff>238125</xdr:colOff>
      <xdr:row>24</xdr:row>
      <xdr:rowOff>123825</xdr:rowOff>
    </xdr:to>
    <xdr:pic>
      <xdr:nvPicPr>
        <xdr:cNvPr id="30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52450"/>
          <a:ext cx="7132320" cy="32289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theme="3" tint="0.399975585192419"/>
  </sheetPr>
  <dimension ref="A1:I22"/>
  <sheetViews>
    <sheetView showGridLines="0" tabSelected="1" zoomScale="115" zoomScaleNormal="115" workbookViewId="0">
      <selection activeCell="C3" sqref="C3:G3"/>
    </sheetView>
  </sheetViews>
  <sheetFormatPr defaultColWidth="12" defaultRowHeight="28.5" customHeight="1"/>
  <cols>
    <col min="1" max="1" width="8" style="319" customWidth="1"/>
    <col min="2" max="2" width="7.13888888888889" style="319" customWidth="1"/>
    <col min="3" max="3" width="16.712962962963" style="319" customWidth="1"/>
    <col min="4" max="4" width="10.712962962963" style="319" customWidth="1"/>
    <col min="5" max="5" width="16.712962962963" style="319" customWidth="1"/>
    <col min="6" max="6" width="10.712962962963" style="319" customWidth="1"/>
    <col min="7" max="7" width="16.712962962963" style="319" customWidth="1"/>
    <col min="8" max="8" width="7.13888888888889" style="319" customWidth="1"/>
    <col min="9" max="9" width="7.28703703703704" style="319" customWidth="1"/>
    <col min="10" max="16384" width="12" style="319"/>
  </cols>
  <sheetData>
    <row r="1" ht="12" customHeight="1" spans="1:9">
      <c r="A1" s="320"/>
      <c r="B1" s="320"/>
      <c r="C1" s="320"/>
      <c r="D1" s="320"/>
      <c r="E1" s="320"/>
      <c r="F1" s="320"/>
      <c r="G1" s="321"/>
      <c r="H1" s="320"/>
      <c r="I1" s="320"/>
    </row>
    <row r="2" ht="12" customHeight="1" spans="1:9">
      <c r="A2" s="320"/>
      <c r="B2" s="322"/>
      <c r="C2" s="323"/>
      <c r="D2" s="323"/>
      <c r="E2" s="323"/>
      <c r="F2" s="323"/>
      <c r="G2" s="323"/>
      <c r="H2" s="324"/>
      <c r="I2" s="320"/>
    </row>
    <row r="3" customHeight="1" spans="1:9">
      <c r="A3" s="320"/>
      <c r="B3" s="325"/>
      <c r="C3" s="326" t="s">
        <v>0</v>
      </c>
      <c r="D3" s="327"/>
      <c r="E3" s="327"/>
      <c r="F3" s="327"/>
      <c r="G3" s="328"/>
      <c r="H3" s="329"/>
      <c r="I3" s="320"/>
    </row>
    <row r="4" ht="16.5" customHeight="1" spans="1:9">
      <c r="A4" s="320"/>
      <c r="B4" s="325"/>
      <c r="C4" s="330"/>
      <c r="D4" s="320"/>
      <c r="E4" s="320"/>
      <c r="F4" s="320"/>
      <c r="G4" s="321"/>
      <c r="H4" s="331"/>
      <c r="I4" s="321"/>
    </row>
    <row r="5" customHeight="1" spans="1:9">
      <c r="A5" s="320"/>
      <c r="B5" s="325"/>
      <c r="C5" s="332"/>
      <c r="D5" s="333" t="s">
        <v>1</v>
      </c>
      <c r="E5" s="334">
        <v>43435</v>
      </c>
      <c r="F5" s="335"/>
      <c r="G5" s="336"/>
      <c r="H5" s="337"/>
      <c r="I5" s="321"/>
    </row>
    <row r="6" customHeight="1" spans="1:9">
      <c r="A6" s="320"/>
      <c r="B6" s="325"/>
      <c r="C6" s="332"/>
      <c r="D6" s="332"/>
      <c r="E6" s="338"/>
      <c r="F6" s="335"/>
      <c r="G6" s="336"/>
      <c r="H6" s="337"/>
      <c r="I6" s="321"/>
    </row>
    <row r="7" ht="25.5" customHeight="1" spans="1:9">
      <c r="A7" s="320"/>
      <c r="B7" s="325"/>
      <c r="C7" s="332"/>
      <c r="D7" s="320"/>
      <c r="E7" s="320"/>
      <c r="F7" s="320"/>
      <c r="G7" s="321"/>
      <c r="H7" s="331"/>
      <c r="I7" s="321"/>
    </row>
    <row r="8" ht="23.1" customHeight="1" spans="1:9">
      <c r="A8" s="339"/>
      <c r="B8" s="340"/>
      <c r="C8" s="341" t="s">
        <v>2</v>
      </c>
      <c r="D8" s="342"/>
      <c r="E8" s="343" t="s">
        <v>3</v>
      </c>
      <c r="F8" s="342"/>
      <c r="G8" s="343" t="s">
        <v>4</v>
      </c>
      <c r="H8" s="344"/>
      <c r="I8" s="345"/>
    </row>
    <row r="9" ht="23.1" customHeight="1" spans="1:9">
      <c r="A9" s="339"/>
      <c r="B9" s="340"/>
      <c r="C9" s="345"/>
      <c r="D9" s="345"/>
      <c r="E9" s="339"/>
      <c r="F9" s="339"/>
      <c r="G9" s="339"/>
      <c r="H9" s="344"/>
      <c r="I9" s="345"/>
    </row>
    <row r="10" ht="23.1" customHeight="1" spans="1:9">
      <c r="A10" s="339"/>
      <c r="B10" s="340"/>
      <c r="C10" s="346" t="s">
        <v>5</v>
      </c>
      <c r="D10" s="339"/>
      <c r="E10" s="346" t="s">
        <v>6</v>
      </c>
      <c r="F10" s="339"/>
      <c r="G10" s="346" t="s">
        <v>7</v>
      </c>
      <c r="H10" s="347"/>
      <c r="I10" s="345"/>
    </row>
    <row r="11" ht="23.1" customHeight="1" spans="1:9">
      <c r="A11" s="339"/>
      <c r="B11" s="340"/>
      <c r="C11" s="348"/>
      <c r="D11" s="348"/>
      <c r="E11" s="339"/>
      <c r="F11" s="339"/>
      <c r="G11" s="339"/>
      <c r="H11" s="344"/>
      <c r="I11" s="345"/>
    </row>
    <row r="12" ht="23.1" customHeight="1" spans="1:9">
      <c r="A12" s="339"/>
      <c r="B12" s="340"/>
      <c r="C12" s="346" t="s">
        <v>8</v>
      </c>
      <c r="D12" s="339"/>
      <c r="E12" s="346" t="s">
        <v>9</v>
      </c>
      <c r="F12" s="339"/>
      <c r="G12" s="346" t="s">
        <v>10</v>
      </c>
      <c r="H12" s="347"/>
      <c r="I12" s="339"/>
    </row>
    <row r="13" ht="23.1" customHeight="1" spans="1:9">
      <c r="A13" s="339"/>
      <c r="B13" s="340"/>
      <c r="C13" s="348"/>
      <c r="D13" s="348"/>
      <c r="E13" s="339"/>
      <c r="F13" s="339"/>
      <c r="G13" s="339"/>
      <c r="H13" s="344"/>
      <c r="I13" s="339"/>
    </row>
    <row r="14" ht="23.1" customHeight="1" spans="1:9">
      <c r="A14" s="339"/>
      <c r="B14" s="340"/>
      <c r="C14" s="346" t="s">
        <v>11</v>
      </c>
      <c r="D14" s="339"/>
      <c r="E14" s="346" t="s">
        <v>12</v>
      </c>
      <c r="F14" s="339"/>
      <c r="G14" s="346" t="s">
        <v>13</v>
      </c>
      <c r="H14" s="344"/>
      <c r="I14" s="339"/>
    </row>
    <row r="15" ht="21.95" customHeight="1" spans="1:9">
      <c r="A15" s="339"/>
      <c r="B15" s="349"/>
      <c r="C15" s="350"/>
      <c r="D15" s="350"/>
      <c r="E15" s="350"/>
      <c r="F15" s="350"/>
      <c r="G15" s="350"/>
      <c r="H15" s="351"/>
      <c r="I15" s="339"/>
    </row>
    <row r="16" ht="21.95" customHeight="1" spans="1:9">
      <c r="A16" s="339"/>
      <c r="B16" s="339"/>
      <c r="C16" s="339"/>
      <c r="D16" s="339"/>
      <c r="E16" s="339"/>
      <c r="F16" s="339"/>
      <c r="G16" s="339"/>
      <c r="H16" s="339"/>
      <c r="I16" s="339"/>
    </row>
    <row r="17" s="318" customFormat="1" ht="83.25" customHeight="1" spans="2:9">
      <c r="B17" s="352" t="s">
        <v>14</v>
      </c>
      <c r="C17" s="353"/>
      <c r="D17" s="353"/>
      <c r="E17" s="353"/>
      <c r="F17" s="353"/>
      <c r="G17" s="353"/>
      <c r="H17" s="353"/>
      <c r="I17" s="353"/>
    </row>
    <row r="18" s="318" customFormat="1" customHeight="1" spans="2:2">
      <c r="B18" s="318" t="s">
        <v>15</v>
      </c>
    </row>
    <row r="19" s="318" customFormat="1" customHeight="1" spans="3:3">
      <c r="C19" s="318" t="s">
        <v>16</v>
      </c>
    </row>
    <row r="20" s="318" customFormat="1" customHeight="1" spans="3:3">
      <c r="C20" s="318" t="s">
        <v>17</v>
      </c>
    </row>
    <row r="21" s="318" customFormat="1" customHeight="1" spans="3:3">
      <c r="C21" s="318" t="s">
        <v>18</v>
      </c>
    </row>
    <row r="22" s="318" customFormat="1" customHeight="1" spans="3:3">
      <c r="C22" s="318" t="s">
        <v>19</v>
      </c>
    </row>
  </sheetData>
  <mergeCells count="2">
    <mergeCell ref="C3:G3"/>
    <mergeCell ref="B17:I17"/>
  </mergeCells>
  <hyperlinks>
    <hyperlink ref="E10" location="商品入库!A1" display="商品入库"/>
    <hyperlink ref="G10" location="入库单打印!A1" display="入库单打印"/>
    <hyperlink ref="E12" location="商品出库!A1" display="商品出库"/>
    <hyperlink ref="G12" location="领料单打印!A1" display="领料单打印"/>
    <hyperlink ref="E14" location="月报表!A1" display="月报表"/>
    <hyperlink ref="G14" location="库存表!A1" display="库存表"/>
    <hyperlink ref="C14" location="领料部门!A1" display="领料部门"/>
    <hyperlink ref="C12" location="供货商!A1" display="供货商"/>
    <hyperlink ref="C10" location="产品资料!A1" display="产品资料"/>
  </hyperlinks>
  <printOptions horizontalCentered="1"/>
  <pageMargins left="0.354330708661417" right="0.31496062992126" top="0.984251968503937" bottom="0.984251968503937" header="0.511811023622047" footer="0.511811023622047"/>
  <pageSetup paperSize="9" orientation="portrait" horizontalDpi="180" verticalDpi="18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31"/>
  <sheetViews>
    <sheetView showGridLines="0" workbookViewId="0">
      <selection activeCell="B7" sqref="B7"/>
    </sheetView>
  </sheetViews>
  <sheetFormatPr defaultColWidth="9.13888888888889" defaultRowHeight="23.1" customHeight="1" outlineLevelCol="5"/>
  <cols>
    <col min="1" max="1" width="16.4259259259259" style="306" customWidth="1"/>
    <col min="2" max="2" width="16" style="299" customWidth="1"/>
    <col min="3" max="3" width="13.5740740740741" style="299" customWidth="1"/>
    <col min="4" max="5" width="11.8611111111111" style="299" customWidth="1"/>
    <col min="6" max="6" width="10" style="300" customWidth="1"/>
  </cols>
  <sheetData>
    <row r="1" ht="32.1" customHeight="1" spans="1:6">
      <c r="A1" s="307" t="s">
        <v>20</v>
      </c>
      <c r="B1" s="308"/>
      <c r="C1" s="308"/>
      <c r="D1" s="308"/>
      <c r="E1" s="308"/>
      <c r="F1" s="305" t="s">
        <v>21</v>
      </c>
    </row>
    <row r="2" ht="32.1" customHeight="1" spans="1:6">
      <c r="A2" s="309" t="s">
        <v>22</v>
      </c>
      <c r="B2" s="310" t="s">
        <v>23</v>
      </c>
      <c r="C2" s="310" t="s">
        <v>24</v>
      </c>
      <c r="D2" s="310" t="s">
        <v>25</v>
      </c>
      <c r="E2" s="310" t="s">
        <v>26</v>
      </c>
      <c r="F2" s="311"/>
    </row>
    <row r="3" customHeight="1" spans="1:6">
      <c r="A3" s="312" t="s">
        <v>27</v>
      </c>
      <c r="B3" s="313" t="s">
        <v>28</v>
      </c>
      <c r="C3" s="313" t="s">
        <v>29</v>
      </c>
      <c r="D3" s="313" t="s">
        <v>30</v>
      </c>
      <c r="E3" s="313" t="s">
        <v>31</v>
      </c>
      <c r="F3" s="314"/>
    </row>
    <row r="4" customHeight="1" spans="1:6">
      <c r="A4" s="315" t="s">
        <v>32</v>
      </c>
      <c r="B4" s="316" t="s">
        <v>33</v>
      </c>
      <c r="C4" s="316" t="s">
        <v>34</v>
      </c>
      <c r="D4" s="316" t="s">
        <v>30</v>
      </c>
      <c r="E4" s="316" t="s">
        <v>31</v>
      </c>
      <c r="F4" s="317"/>
    </row>
    <row r="5" customHeight="1" spans="1:6">
      <c r="A5" s="312" t="s">
        <v>35</v>
      </c>
      <c r="B5" s="313" t="s">
        <v>33</v>
      </c>
      <c r="C5" s="313" t="s">
        <v>36</v>
      </c>
      <c r="D5" s="313" t="s">
        <v>30</v>
      </c>
      <c r="E5" s="313" t="s">
        <v>31</v>
      </c>
      <c r="F5" s="314"/>
    </row>
    <row r="6" customHeight="1" spans="1:6">
      <c r="A6" s="315" t="s">
        <v>37</v>
      </c>
      <c r="B6" s="316" t="s">
        <v>38</v>
      </c>
      <c r="C6" s="316" t="s">
        <v>39</v>
      </c>
      <c r="D6" s="316" t="s">
        <v>30</v>
      </c>
      <c r="E6" s="316" t="s">
        <v>31</v>
      </c>
      <c r="F6" s="317"/>
    </row>
    <row r="7" customHeight="1" spans="1:6">
      <c r="A7" s="312" t="s">
        <v>40</v>
      </c>
      <c r="B7" s="313" t="s">
        <v>28</v>
      </c>
      <c r="C7" s="313" t="s">
        <v>41</v>
      </c>
      <c r="D7" s="313" t="s">
        <v>30</v>
      </c>
      <c r="E7" s="313" t="s">
        <v>31</v>
      </c>
      <c r="F7" s="314"/>
    </row>
    <row r="8" customHeight="1" spans="1:6">
      <c r="A8" s="315" t="s">
        <v>42</v>
      </c>
      <c r="B8" s="316" t="s">
        <v>33</v>
      </c>
      <c r="C8" s="316" t="s">
        <v>43</v>
      </c>
      <c r="D8" s="316" t="s">
        <v>30</v>
      </c>
      <c r="E8" s="316" t="s">
        <v>31</v>
      </c>
      <c r="F8" s="317"/>
    </row>
    <row r="9" customHeight="1" spans="1:6">
      <c r="A9" s="312" t="s">
        <v>44</v>
      </c>
      <c r="B9" s="313" t="s">
        <v>33</v>
      </c>
      <c r="C9" s="313" t="s">
        <v>45</v>
      </c>
      <c r="D9" s="313" t="s">
        <v>30</v>
      </c>
      <c r="E9" s="313" t="s">
        <v>46</v>
      </c>
      <c r="F9" s="314"/>
    </row>
    <row r="10" customHeight="1" spans="1:6">
      <c r="A10" s="315" t="s">
        <v>47</v>
      </c>
      <c r="B10" s="316" t="s">
        <v>38</v>
      </c>
      <c r="C10" s="316" t="s">
        <v>48</v>
      </c>
      <c r="D10" s="316" t="s">
        <v>30</v>
      </c>
      <c r="E10" s="316" t="s">
        <v>46</v>
      </c>
      <c r="F10" s="317"/>
    </row>
    <row r="11" customHeight="1" spans="1:6">
      <c r="A11" s="312" t="s">
        <v>49</v>
      </c>
      <c r="B11" s="313" t="s">
        <v>38</v>
      </c>
      <c r="C11" s="313" t="s">
        <v>50</v>
      </c>
      <c r="D11" s="313" t="s">
        <v>30</v>
      </c>
      <c r="E11" s="313" t="s">
        <v>46</v>
      </c>
      <c r="F11" s="314"/>
    </row>
    <row r="12" customHeight="1" spans="1:6">
      <c r="A12" s="315"/>
      <c r="B12" s="316"/>
      <c r="C12" s="316"/>
      <c r="D12" s="316"/>
      <c r="E12" s="316"/>
      <c r="F12" s="317"/>
    </row>
    <row r="13" customHeight="1" spans="1:6">
      <c r="A13" s="312"/>
      <c r="B13" s="313"/>
      <c r="C13" s="313"/>
      <c r="D13" s="313"/>
      <c r="E13" s="313"/>
      <c r="F13" s="314"/>
    </row>
    <row r="14" customHeight="1" spans="1:6">
      <c r="A14" s="315"/>
      <c r="B14" s="316"/>
      <c r="C14" s="316"/>
      <c r="D14" s="316"/>
      <c r="E14" s="316"/>
      <c r="F14" s="317"/>
    </row>
    <row r="15" customHeight="1" spans="1:6">
      <c r="A15" s="312"/>
      <c r="B15" s="313"/>
      <c r="C15" s="313"/>
      <c r="D15" s="313"/>
      <c r="E15" s="313"/>
      <c r="F15" s="314"/>
    </row>
    <row r="16" customHeight="1" spans="1:6">
      <c r="A16" s="315"/>
      <c r="B16" s="316"/>
      <c r="C16" s="316"/>
      <c r="D16" s="316"/>
      <c r="E16" s="316"/>
      <c r="F16" s="317"/>
    </row>
    <row r="17" customHeight="1" spans="1:6">
      <c r="A17" s="312"/>
      <c r="B17" s="313"/>
      <c r="C17" s="313"/>
      <c r="D17" s="313"/>
      <c r="E17" s="313"/>
      <c r="F17" s="314"/>
    </row>
    <row r="18" customHeight="1" spans="1:6">
      <c r="A18" s="315"/>
      <c r="B18" s="316"/>
      <c r="C18" s="316"/>
      <c r="D18" s="316"/>
      <c r="E18" s="316"/>
      <c r="F18" s="317"/>
    </row>
    <row r="19" customHeight="1" spans="1:6">
      <c r="A19" s="312"/>
      <c r="B19" s="313"/>
      <c r="C19" s="313"/>
      <c r="D19" s="313"/>
      <c r="E19" s="313"/>
      <c r="F19" s="314"/>
    </row>
    <row r="20" customHeight="1" spans="1:6">
      <c r="A20" s="315"/>
      <c r="B20" s="316"/>
      <c r="C20" s="316"/>
      <c r="D20" s="316"/>
      <c r="E20" s="316"/>
      <c r="F20" s="317"/>
    </row>
    <row r="21" customHeight="1" spans="1:6">
      <c r="A21" s="312"/>
      <c r="B21" s="313"/>
      <c r="C21" s="313"/>
      <c r="D21" s="313"/>
      <c r="E21" s="313"/>
      <c r="F21" s="314"/>
    </row>
    <row r="22" customHeight="1" spans="1:6">
      <c r="A22" s="315"/>
      <c r="B22" s="316"/>
      <c r="C22" s="316"/>
      <c r="D22" s="316"/>
      <c r="E22" s="316"/>
      <c r="F22" s="317"/>
    </row>
    <row r="23" customHeight="1" spans="1:6">
      <c r="A23" s="312"/>
      <c r="B23" s="313"/>
      <c r="C23" s="313"/>
      <c r="D23" s="313"/>
      <c r="E23" s="313"/>
      <c r="F23" s="314"/>
    </row>
    <row r="24" customHeight="1" spans="1:6">
      <c r="A24" s="315"/>
      <c r="B24" s="316"/>
      <c r="C24" s="316"/>
      <c r="D24" s="316"/>
      <c r="E24" s="316"/>
      <c r="F24" s="317"/>
    </row>
    <row r="25" customHeight="1" spans="1:6">
      <c r="A25" s="312"/>
      <c r="B25" s="313"/>
      <c r="C25" s="313"/>
      <c r="D25" s="313"/>
      <c r="E25" s="313"/>
      <c r="F25" s="314"/>
    </row>
    <row r="26" customHeight="1" spans="1:6">
      <c r="A26" s="315"/>
      <c r="B26" s="316"/>
      <c r="C26" s="316"/>
      <c r="D26" s="316"/>
      <c r="E26" s="316"/>
      <c r="F26" s="317"/>
    </row>
    <row r="27" customHeight="1" spans="1:6">
      <c r="A27" s="312"/>
      <c r="B27" s="313"/>
      <c r="C27" s="313"/>
      <c r="D27" s="313"/>
      <c r="E27" s="313"/>
      <c r="F27" s="314"/>
    </row>
    <row r="28" customHeight="1" spans="1:6">
      <c r="A28" s="315"/>
      <c r="B28" s="316"/>
      <c r="C28" s="316"/>
      <c r="D28" s="316"/>
      <c r="E28" s="316"/>
      <c r="F28" s="317"/>
    </row>
    <row r="29" customHeight="1" spans="1:6">
      <c r="A29" s="312"/>
      <c r="B29" s="313"/>
      <c r="C29" s="313"/>
      <c r="D29" s="313"/>
      <c r="E29" s="313"/>
      <c r="F29" s="314"/>
    </row>
    <row r="30" customHeight="1" spans="1:6">
      <c r="A30" s="315"/>
      <c r="B30" s="316"/>
      <c r="C30" s="316"/>
      <c r="D30" s="316"/>
      <c r="E30" s="316"/>
      <c r="F30" s="317"/>
    </row>
    <row r="31" customHeight="1" spans="1:6">
      <c r="A31" s="312"/>
      <c r="B31" s="313"/>
      <c r="C31" s="313"/>
      <c r="D31" s="313"/>
      <c r="E31" s="313"/>
      <c r="F31" s="314"/>
    </row>
  </sheetData>
  <mergeCells count="1">
    <mergeCell ref="A1:E1"/>
  </mergeCells>
  <hyperlinks>
    <hyperlink ref="F1" location="主界面和使用说明!A1" display="返回主界面 &lt;&lt;"/>
  </hyperlinks>
  <printOptions horizontalCentered="1"/>
  <pageMargins left="0.708661417322835" right="0.708661417322835" top="0.551181102362205" bottom="0.47244094488189" header="0.31496062992126" footer="0.3149606299212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tabColor rgb="FF92D050"/>
  </sheetPr>
  <dimension ref="A1:J31"/>
  <sheetViews>
    <sheetView showGridLines="0" zoomScale="85" zoomScaleNormal="85" workbookViewId="0">
      <pane ySplit="2" topLeftCell="A3" activePane="bottomLeft" state="frozen"/>
      <selection/>
      <selection pane="bottomLeft" activeCell="J1" sqref="J1"/>
    </sheetView>
  </sheetViews>
  <sheetFormatPr defaultColWidth="9.13888888888889" defaultRowHeight="23.1" customHeight="1"/>
  <cols>
    <col min="1" max="1" width="17" style="299" customWidth="1"/>
    <col min="2" max="2" width="35.5740740740741" style="299" customWidth="1"/>
    <col min="3" max="3" width="10.287037037037" style="299" customWidth="1"/>
    <col min="4" max="5" width="11.4259259259259" style="299" customWidth="1"/>
    <col min="6" max="6" width="10.5740740740741" style="299" customWidth="1"/>
    <col min="7" max="7" width="13.287037037037" style="299" customWidth="1"/>
    <col min="8" max="8" width="12.5740740740741" style="299" customWidth="1"/>
    <col min="9" max="9" width="9.13888888888889" style="299"/>
    <col min="10" max="10" width="9.13888888888889" style="300"/>
    <col min="11" max="16384" width="9.13888888888889" style="181"/>
  </cols>
  <sheetData>
    <row r="1" ht="32.1" customHeight="1" spans="1:10">
      <c r="A1" s="301"/>
      <c r="B1" s="182" t="s">
        <v>51</v>
      </c>
      <c r="C1" s="182"/>
      <c r="D1" s="182"/>
      <c r="E1" s="182"/>
      <c r="F1" s="182"/>
      <c r="G1" s="182"/>
      <c r="H1" s="301"/>
      <c r="I1" s="301"/>
      <c r="J1" s="305" t="s">
        <v>21</v>
      </c>
    </row>
    <row r="2" ht="32.1" customHeight="1" spans="1:10">
      <c r="A2" s="302" t="s">
        <v>52</v>
      </c>
      <c r="B2" s="302" t="s">
        <v>53</v>
      </c>
      <c r="C2" s="302" t="s">
        <v>54</v>
      </c>
      <c r="D2" s="302" t="s">
        <v>55</v>
      </c>
      <c r="E2" s="302" t="s">
        <v>56</v>
      </c>
      <c r="F2" s="302" t="s">
        <v>57</v>
      </c>
      <c r="G2" s="302" t="s">
        <v>58</v>
      </c>
      <c r="H2" s="302" t="s">
        <v>59</v>
      </c>
      <c r="I2" s="302" t="s">
        <v>60</v>
      </c>
      <c r="J2" s="302" t="s">
        <v>61</v>
      </c>
    </row>
    <row r="3" customHeight="1" spans="1:10">
      <c r="A3" s="303" t="s">
        <v>62</v>
      </c>
      <c r="B3" s="303" t="s">
        <v>63</v>
      </c>
      <c r="C3" s="303" t="s">
        <v>64</v>
      </c>
      <c r="D3" s="303">
        <v>123</v>
      </c>
      <c r="E3" s="303"/>
      <c r="F3" s="303"/>
      <c r="G3" s="303"/>
      <c r="H3" s="303"/>
      <c r="I3" s="303"/>
      <c r="J3" s="303"/>
    </row>
    <row r="4" customHeight="1" spans="1:10">
      <c r="A4" s="304" t="s">
        <v>65</v>
      </c>
      <c r="B4" s="304" t="s">
        <v>63</v>
      </c>
      <c r="C4" s="304" t="s">
        <v>66</v>
      </c>
      <c r="D4" s="304">
        <v>124</v>
      </c>
      <c r="E4" s="304"/>
      <c r="F4" s="304"/>
      <c r="G4" s="304"/>
      <c r="H4" s="304"/>
      <c r="I4" s="304"/>
      <c r="J4" s="304"/>
    </row>
    <row r="5" customHeight="1" spans="1:10">
      <c r="A5" s="303" t="s">
        <v>67</v>
      </c>
      <c r="B5" s="303" t="s">
        <v>63</v>
      </c>
      <c r="C5" s="303" t="s">
        <v>68</v>
      </c>
      <c r="D5" s="303">
        <v>125</v>
      </c>
      <c r="E5" s="303"/>
      <c r="F5" s="303"/>
      <c r="G5" s="303"/>
      <c r="H5" s="303"/>
      <c r="I5" s="303"/>
      <c r="J5" s="303"/>
    </row>
    <row r="6" customHeight="1" spans="1:10">
      <c r="A6" s="304" t="s">
        <v>69</v>
      </c>
      <c r="B6" s="304" t="s">
        <v>63</v>
      </c>
      <c r="C6" s="304" t="s">
        <v>70</v>
      </c>
      <c r="D6" s="304">
        <v>126</v>
      </c>
      <c r="E6" s="304"/>
      <c r="F6" s="304"/>
      <c r="G6" s="304"/>
      <c r="H6" s="304"/>
      <c r="I6" s="304"/>
      <c r="J6" s="304"/>
    </row>
    <row r="7" customHeight="1" spans="1:10">
      <c r="A7" s="303" t="s">
        <v>71</v>
      </c>
      <c r="B7" s="303" t="s">
        <v>63</v>
      </c>
      <c r="C7" s="303" t="s">
        <v>72</v>
      </c>
      <c r="D7" s="303">
        <v>127</v>
      </c>
      <c r="E7" s="303"/>
      <c r="F7" s="303"/>
      <c r="G7" s="303"/>
      <c r="H7" s="303"/>
      <c r="I7" s="303"/>
      <c r="J7" s="303"/>
    </row>
    <row r="8" customHeight="1" spans="1:10">
      <c r="A8" s="304" t="s">
        <v>73</v>
      </c>
      <c r="B8" s="304" t="s">
        <v>63</v>
      </c>
      <c r="C8" s="304" t="s">
        <v>74</v>
      </c>
      <c r="D8" s="304">
        <v>128</v>
      </c>
      <c r="E8" s="304"/>
      <c r="F8" s="304"/>
      <c r="G8" s="304"/>
      <c r="H8" s="304"/>
      <c r="I8" s="304"/>
      <c r="J8" s="304"/>
    </row>
    <row r="9" customHeight="1" spans="1:10">
      <c r="A9" s="303" t="s">
        <v>75</v>
      </c>
      <c r="B9" s="303" t="s">
        <v>63</v>
      </c>
      <c r="C9" s="303" t="s">
        <v>76</v>
      </c>
      <c r="D9" s="303">
        <v>129</v>
      </c>
      <c r="E9" s="303"/>
      <c r="F9" s="303"/>
      <c r="G9" s="303"/>
      <c r="H9" s="303"/>
      <c r="I9" s="303"/>
      <c r="J9" s="303"/>
    </row>
    <row r="10" customHeight="1" spans="1:10">
      <c r="A10" s="304" t="s">
        <v>77</v>
      </c>
      <c r="B10" s="304" t="s">
        <v>63</v>
      </c>
      <c r="C10" s="304" t="s">
        <v>78</v>
      </c>
      <c r="D10" s="304">
        <v>130</v>
      </c>
      <c r="E10" s="304"/>
      <c r="F10" s="304"/>
      <c r="G10" s="304"/>
      <c r="H10" s="304"/>
      <c r="I10" s="304"/>
      <c r="J10" s="304"/>
    </row>
    <row r="11" customHeight="1" spans="1:10">
      <c r="A11" s="303" t="s">
        <v>79</v>
      </c>
      <c r="B11" s="303" t="s">
        <v>63</v>
      </c>
      <c r="C11" s="303" t="s">
        <v>80</v>
      </c>
      <c r="D11" s="303">
        <v>131</v>
      </c>
      <c r="E11" s="303"/>
      <c r="F11" s="303"/>
      <c r="G11" s="303"/>
      <c r="H11" s="303"/>
      <c r="I11" s="303"/>
      <c r="J11" s="303"/>
    </row>
    <row r="12" customHeight="1" spans="1:10">
      <c r="A12" s="304" t="s">
        <v>81</v>
      </c>
      <c r="B12" s="304" t="s">
        <v>63</v>
      </c>
      <c r="C12" s="304" t="s">
        <v>82</v>
      </c>
      <c r="D12" s="304">
        <v>132</v>
      </c>
      <c r="E12" s="304"/>
      <c r="F12" s="304"/>
      <c r="G12" s="304"/>
      <c r="H12" s="304"/>
      <c r="I12" s="304"/>
      <c r="J12" s="304"/>
    </row>
    <row r="13" customHeight="1" spans="1:10">
      <c r="A13" s="303" t="s">
        <v>83</v>
      </c>
      <c r="B13" s="303" t="s">
        <v>63</v>
      </c>
      <c r="C13" s="303" t="s">
        <v>84</v>
      </c>
      <c r="D13" s="303">
        <v>133</v>
      </c>
      <c r="E13" s="303"/>
      <c r="F13" s="303"/>
      <c r="G13" s="303"/>
      <c r="H13" s="303"/>
      <c r="I13" s="303"/>
      <c r="J13" s="303"/>
    </row>
    <row r="14" customHeight="1" spans="1:10">
      <c r="A14" s="304" t="s">
        <v>85</v>
      </c>
      <c r="B14" s="304" t="s">
        <v>63</v>
      </c>
      <c r="C14" s="304" t="s">
        <v>86</v>
      </c>
      <c r="D14" s="304">
        <v>134</v>
      </c>
      <c r="E14" s="304"/>
      <c r="F14" s="304"/>
      <c r="G14" s="304"/>
      <c r="H14" s="304"/>
      <c r="I14" s="304"/>
      <c r="J14" s="304"/>
    </row>
    <row r="15" customHeight="1" spans="1:10">
      <c r="A15" s="303" t="s">
        <v>87</v>
      </c>
      <c r="B15" s="303" t="s">
        <v>63</v>
      </c>
      <c r="C15" s="303" t="s">
        <v>88</v>
      </c>
      <c r="D15" s="303">
        <v>135</v>
      </c>
      <c r="E15" s="303"/>
      <c r="F15" s="303"/>
      <c r="G15" s="303"/>
      <c r="H15" s="303"/>
      <c r="I15" s="303"/>
      <c r="J15" s="303"/>
    </row>
    <row r="16" customHeight="1" spans="1:10">
      <c r="A16" s="304"/>
      <c r="B16" s="304"/>
      <c r="C16" s="304"/>
      <c r="D16" s="304"/>
      <c r="E16" s="304"/>
      <c r="F16" s="304"/>
      <c r="G16" s="304"/>
      <c r="H16" s="304"/>
      <c r="I16" s="304"/>
      <c r="J16" s="304"/>
    </row>
    <row r="17" customHeight="1" spans="1:10">
      <c r="A17" s="303"/>
      <c r="B17" s="303"/>
      <c r="C17" s="303"/>
      <c r="D17" s="303"/>
      <c r="E17" s="303"/>
      <c r="F17" s="303"/>
      <c r="G17" s="303"/>
      <c r="H17" s="303"/>
      <c r="I17" s="303"/>
      <c r="J17" s="303"/>
    </row>
    <row r="18" customHeight="1" spans="1:10">
      <c r="A18" s="304"/>
      <c r="B18" s="304"/>
      <c r="C18" s="304"/>
      <c r="D18" s="304"/>
      <c r="E18" s="304"/>
      <c r="F18" s="304"/>
      <c r="G18" s="304"/>
      <c r="H18" s="304"/>
      <c r="I18" s="304"/>
      <c r="J18" s="304"/>
    </row>
    <row r="19" customHeight="1" spans="1:10">
      <c r="A19" s="303"/>
      <c r="B19" s="303"/>
      <c r="C19" s="303"/>
      <c r="D19" s="303"/>
      <c r="E19" s="303"/>
      <c r="F19" s="303"/>
      <c r="G19" s="303"/>
      <c r="H19" s="303"/>
      <c r="I19" s="303"/>
      <c r="J19" s="303"/>
    </row>
    <row r="20" customHeight="1" spans="1:10">
      <c r="A20" s="304"/>
      <c r="B20" s="304"/>
      <c r="C20" s="304"/>
      <c r="D20" s="304"/>
      <c r="E20" s="304"/>
      <c r="F20" s="304"/>
      <c r="G20" s="304"/>
      <c r="H20" s="304"/>
      <c r="I20" s="304"/>
      <c r="J20" s="304"/>
    </row>
    <row r="21" customHeight="1" spans="1:10">
      <c r="A21" s="303"/>
      <c r="B21" s="303"/>
      <c r="C21" s="303"/>
      <c r="D21" s="303"/>
      <c r="E21" s="303"/>
      <c r="F21" s="303"/>
      <c r="G21" s="303"/>
      <c r="H21" s="303"/>
      <c r="I21" s="303"/>
      <c r="J21" s="303"/>
    </row>
    <row r="22" customHeight="1" spans="1:10">
      <c r="A22" s="304"/>
      <c r="B22" s="304"/>
      <c r="C22" s="304"/>
      <c r="D22" s="304"/>
      <c r="E22" s="304"/>
      <c r="F22" s="304"/>
      <c r="G22" s="304"/>
      <c r="H22" s="304"/>
      <c r="I22" s="304"/>
      <c r="J22" s="304"/>
    </row>
    <row r="23" customHeight="1" spans="1:10">
      <c r="A23" s="303"/>
      <c r="B23" s="303"/>
      <c r="C23" s="303"/>
      <c r="D23" s="303"/>
      <c r="E23" s="303"/>
      <c r="F23" s="303"/>
      <c r="G23" s="303"/>
      <c r="H23" s="303"/>
      <c r="I23" s="303"/>
      <c r="J23" s="303"/>
    </row>
    <row r="24" customHeight="1" spans="1:10">
      <c r="A24" s="304"/>
      <c r="B24" s="304"/>
      <c r="C24" s="304"/>
      <c r="D24" s="304"/>
      <c r="E24" s="304"/>
      <c r="F24" s="304"/>
      <c r="G24" s="304"/>
      <c r="H24" s="304"/>
      <c r="I24" s="304"/>
      <c r="J24" s="304"/>
    </row>
    <row r="25" customHeight="1" spans="1:10">
      <c r="A25" s="303"/>
      <c r="B25" s="303"/>
      <c r="C25" s="303"/>
      <c r="D25" s="303"/>
      <c r="E25" s="303"/>
      <c r="F25" s="303"/>
      <c r="G25" s="303"/>
      <c r="H25" s="303"/>
      <c r="I25" s="303"/>
      <c r="J25" s="303"/>
    </row>
    <row r="26" customHeight="1" spans="1:10">
      <c r="A26" s="304"/>
      <c r="B26" s="304"/>
      <c r="C26" s="304"/>
      <c r="D26" s="304"/>
      <c r="E26" s="304"/>
      <c r="F26" s="304"/>
      <c r="G26" s="304"/>
      <c r="H26" s="304"/>
      <c r="I26" s="304"/>
      <c r="J26" s="304"/>
    </row>
    <row r="27" customHeight="1" spans="1:10">
      <c r="A27" s="303"/>
      <c r="B27" s="303"/>
      <c r="C27" s="303"/>
      <c r="D27" s="303"/>
      <c r="E27" s="303"/>
      <c r="F27" s="303"/>
      <c r="G27" s="303"/>
      <c r="H27" s="303"/>
      <c r="I27" s="303"/>
      <c r="J27" s="303"/>
    </row>
    <row r="28" customHeight="1" spans="1:10">
      <c r="A28" s="304"/>
      <c r="B28" s="304"/>
      <c r="C28" s="304"/>
      <c r="D28" s="304"/>
      <c r="E28" s="304"/>
      <c r="F28" s="304"/>
      <c r="G28" s="304"/>
      <c r="H28" s="304"/>
      <c r="I28" s="304"/>
      <c r="J28" s="304"/>
    </row>
    <row r="29" customHeight="1" spans="1:10">
      <c r="A29" s="303"/>
      <c r="B29" s="303"/>
      <c r="C29" s="303"/>
      <c r="D29" s="303"/>
      <c r="E29" s="303"/>
      <c r="F29" s="303"/>
      <c r="G29" s="303"/>
      <c r="H29" s="303"/>
      <c r="I29" s="303"/>
      <c r="J29" s="303"/>
    </row>
    <row r="30" customHeight="1" spans="1:10">
      <c r="A30" s="304"/>
      <c r="B30" s="304"/>
      <c r="C30" s="304"/>
      <c r="D30" s="304"/>
      <c r="E30" s="304"/>
      <c r="F30" s="304"/>
      <c r="G30" s="304"/>
      <c r="H30" s="304"/>
      <c r="I30" s="304"/>
      <c r="J30" s="304"/>
    </row>
    <row r="31" customHeight="1" spans="1:10">
      <c r="A31" s="303"/>
      <c r="B31" s="303"/>
      <c r="C31" s="303"/>
      <c r="D31" s="303"/>
      <c r="E31" s="303"/>
      <c r="F31" s="303"/>
      <c r="G31" s="303"/>
      <c r="H31" s="303"/>
      <c r="I31" s="303"/>
      <c r="J31" s="303"/>
    </row>
  </sheetData>
  <mergeCells count="1">
    <mergeCell ref="B1:G1"/>
  </mergeCells>
  <hyperlinks>
    <hyperlink ref="J1" location="主界面和使用说明!A1" display="返回主界面 &lt;&lt;"/>
  </hyperlinks>
  <pageMargins left="0.75" right="0.75" top="1" bottom="1" header="0.5" footer="0.5"/>
  <pageSetup paperSize="9" orientation="portrait" horizontalDpi="180" verticalDpi="18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tabColor rgb="FF92D050"/>
  </sheetPr>
  <dimension ref="A1:M65536"/>
  <sheetViews>
    <sheetView showGridLines="0" workbookViewId="0">
      <pane ySplit="2" topLeftCell="A3" activePane="bottomLeft" state="frozen"/>
      <selection/>
      <selection pane="bottomLeft" activeCell="K7" sqref="K7"/>
    </sheetView>
  </sheetViews>
  <sheetFormatPr defaultColWidth="9.13888888888889" defaultRowHeight="18.75" customHeight="1"/>
  <cols>
    <col min="1" max="1" width="11.287037037037" style="246" customWidth="1"/>
    <col min="2" max="2" width="11.287037037037" style="247" customWidth="1"/>
    <col min="3" max="3" width="11.287037037037" style="248" customWidth="1"/>
    <col min="4" max="4" width="10.5740740740741" style="249" customWidth="1"/>
    <col min="5" max="6" width="9.13888888888889" style="249"/>
    <col min="7" max="7" width="11" style="247" customWidth="1"/>
    <col min="8" max="8" width="9.13888888888889" style="247"/>
    <col min="9" max="9" width="11.1388888888889" style="250" customWidth="1"/>
    <col min="10" max="10" width="9.13888888888889" style="247"/>
    <col min="11" max="11" width="12.8611111111111" style="247" customWidth="1"/>
    <col min="12" max="12" width="25.1388888888889" style="249" customWidth="1"/>
    <col min="13" max="13" width="7.57407407407407" style="251" customWidth="1"/>
    <col min="14" max="16384" width="9.13888888888889" style="65"/>
  </cols>
  <sheetData>
    <row r="1" ht="41.1" customHeight="1" spans="1:13">
      <c r="A1" s="252">
        <f>主界面和使用说明!E5</f>
        <v>43435</v>
      </c>
      <c r="B1" s="252"/>
      <c r="C1" s="253"/>
      <c r="D1" s="254"/>
      <c r="E1" s="255"/>
      <c r="F1" s="255"/>
      <c r="G1" s="256"/>
      <c r="H1" s="256"/>
      <c r="I1" s="279"/>
      <c r="J1" s="280"/>
      <c r="K1" s="280"/>
      <c r="L1" s="281" t="s">
        <v>21</v>
      </c>
      <c r="M1" s="280"/>
    </row>
    <row r="2" ht="32.1" customHeight="1" spans="1:13">
      <c r="A2" s="257" t="s">
        <v>89</v>
      </c>
      <c r="B2" s="258" t="s">
        <v>90</v>
      </c>
      <c r="C2" s="259" t="s">
        <v>91</v>
      </c>
      <c r="D2" s="260" t="s">
        <v>92</v>
      </c>
      <c r="E2" s="260" t="s">
        <v>93</v>
      </c>
      <c r="F2" s="260" t="s">
        <v>25</v>
      </c>
      <c r="G2" s="261" t="s">
        <v>94</v>
      </c>
      <c r="H2" s="262" t="s">
        <v>95</v>
      </c>
      <c r="I2" s="282" t="s">
        <v>96</v>
      </c>
      <c r="J2" s="283" t="s">
        <v>97</v>
      </c>
      <c r="K2" s="283" t="s">
        <v>52</v>
      </c>
      <c r="L2" s="260" t="s">
        <v>98</v>
      </c>
      <c r="M2" s="284" t="s">
        <v>61</v>
      </c>
    </row>
    <row r="3" s="245" customFormat="1" customHeight="1" spans="1:13">
      <c r="A3" s="263" t="s">
        <v>99</v>
      </c>
      <c r="B3" s="264">
        <v>43113</v>
      </c>
      <c r="C3" s="265" t="s">
        <v>35</v>
      </c>
      <c r="D3" s="266" t="str">
        <f>IF(C3="","",VLOOKUP(C3,产品资料!A:D,2,0))</f>
        <v>功放</v>
      </c>
      <c r="E3" s="266" t="str">
        <f>IF(C3="","",VLOOKUP(C3,产品资料!A:E,3,0))</f>
        <v>1330-</v>
      </c>
      <c r="F3" s="266" t="str">
        <f>IF(C3="","",VLOOKUP(C3,产品资料!A:E,4,0))</f>
        <v>只</v>
      </c>
      <c r="G3" s="267">
        <v>10</v>
      </c>
      <c r="H3" s="267">
        <v>50</v>
      </c>
      <c r="I3" s="285">
        <f>IF(G3="","",G3*H3)</f>
        <v>500</v>
      </c>
      <c r="J3" s="267" t="s">
        <v>100</v>
      </c>
      <c r="K3" s="267" t="s">
        <v>62</v>
      </c>
      <c r="L3" s="286" t="str">
        <f>IF(K3="","",VLOOKUP(K3,供货商!A:B,2,0))</f>
        <v>熊猫办公XXXXXXX有限公司</v>
      </c>
      <c r="M3" s="287"/>
    </row>
    <row r="4" s="245" customFormat="1" customHeight="1" spans="1:13">
      <c r="A4" s="268" t="s">
        <v>99</v>
      </c>
      <c r="B4" s="269">
        <v>43114</v>
      </c>
      <c r="C4" s="270" t="s">
        <v>32</v>
      </c>
      <c r="D4" s="271" t="str">
        <f>IF(C4="","",VLOOKUP(C4,产品资料!A:D,2,0))</f>
        <v>功放</v>
      </c>
      <c r="E4" s="271" t="str">
        <f>IF(C4="","",VLOOKUP(C4,产品资料!A:E,3,0))</f>
        <v>1740-</v>
      </c>
      <c r="F4" s="271" t="str">
        <f>IF(C4="","",VLOOKUP(C4,产品资料!A:E,4,0))</f>
        <v>只</v>
      </c>
      <c r="G4" s="272">
        <v>11</v>
      </c>
      <c r="H4" s="272">
        <v>50</v>
      </c>
      <c r="I4" s="288">
        <f>IF(G4="","",G4*H4)</f>
        <v>550</v>
      </c>
      <c r="J4" s="272" t="s">
        <v>100</v>
      </c>
      <c r="K4" s="272" t="s">
        <v>62</v>
      </c>
      <c r="L4" s="289" t="str">
        <f>IF(K4="","",VLOOKUP(K4,供货商!A:B,2,0))</f>
        <v>熊猫办公XXXXXXX有限公司</v>
      </c>
      <c r="M4" s="290"/>
    </row>
    <row r="5" s="245" customFormat="1" customHeight="1" spans="1:13">
      <c r="A5" s="268" t="s">
        <v>99</v>
      </c>
      <c r="B5" s="269">
        <v>43115</v>
      </c>
      <c r="C5" s="270" t="s">
        <v>35</v>
      </c>
      <c r="D5" s="271" t="str">
        <f>IF(C5="","",VLOOKUP(C5,产品资料!A:D,2,0))</f>
        <v>功放</v>
      </c>
      <c r="E5" s="271" t="str">
        <f>IF(C5="","",VLOOKUP(C5,产品资料!A:E,3,0))</f>
        <v>1330-</v>
      </c>
      <c r="F5" s="271" t="str">
        <f>IF(C5="","",VLOOKUP(C5,产品资料!A:E,4,0))</f>
        <v>只</v>
      </c>
      <c r="G5" s="272">
        <v>12</v>
      </c>
      <c r="H5" s="272">
        <v>50</v>
      </c>
      <c r="I5" s="288">
        <f>IF(G5="","",G5*H5)</f>
        <v>600</v>
      </c>
      <c r="J5" s="272" t="s">
        <v>100</v>
      </c>
      <c r="K5" s="272" t="s">
        <v>62</v>
      </c>
      <c r="L5" s="289" t="str">
        <f>IF(K5="","",VLOOKUP(K5,供货商!A:B,2,0))</f>
        <v>熊猫办公XXXXXXX有限公司</v>
      </c>
      <c r="M5" s="290"/>
    </row>
    <row r="6" s="245" customFormat="1" customHeight="1" spans="1:13">
      <c r="A6" s="268" t="s">
        <v>99</v>
      </c>
      <c r="B6" s="269">
        <v>43116</v>
      </c>
      <c r="C6" s="270" t="s">
        <v>37</v>
      </c>
      <c r="D6" s="271" t="str">
        <f>IF(C6="","",VLOOKUP(C6,产品资料!A:D,2,0))</f>
        <v>线放</v>
      </c>
      <c r="E6" s="271" t="str">
        <f>IF(C6="","",VLOOKUP(C6,产品资料!A:E,3,0))</f>
        <v>1230-</v>
      </c>
      <c r="F6" s="271" t="str">
        <f>IF(C6="","",VLOOKUP(C6,产品资料!A:E,4,0))</f>
        <v>只</v>
      </c>
      <c r="G6" s="272">
        <v>13</v>
      </c>
      <c r="H6" s="272">
        <v>50</v>
      </c>
      <c r="I6" s="288">
        <f>IF(G6="","",G6*H6)</f>
        <v>650</v>
      </c>
      <c r="J6" s="272" t="s">
        <v>100</v>
      </c>
      <c r="K6" s="272" t="s">
        <v>62</v>
      </c>
      <c r="L6" s="289" t="str">
        <f>IF(K6="","",VLOOKUP(K6,供货商!A:B,2,0))</f>
        <v>熊猫办公XXXXXXX有限公司</v>
      </c>
      <c r="M6" s="290"/>
    </row>
    <row r="7" s="245" customFormat="1" customHeight="1" spans="1:13">
      <c r="A7" s="268" t="s">
        <v>99</v>
      </c>
      <c r="B7" s="269">
        <v>43117</v>
      </c>
      <c r="C7" s="270" t="s">
        <v>40</v>
      </c>
      <c r="D7" s="271" t="str">
        <f>IF(C7="","",VLOOKUP(C7,产品资料!A:D,2,0))</f>
        <v>放大器</v>
      </c>
      <c r="E7" s="271" t="str">
        <f>IF(C7="","",VLOOKUP(C7,产品资料!A:E,3,0))</f>
        <v>p2150311n</v>
      </c>
      <c r="F7" s="271" t="str">
        <f>IF(C7="","",VLOOKUP(C7,产品资料!A:E,4,0))</f>
        <v>只</v>
      </c>
      <c r="G7" s="272">
        <v>14</v>
      </c>
      <c r="H7" s="272">
        <v>50</v>
      </c>
      <c r="I7" s="288">
        <f>IF(G7="","",G7*H7)</f>
        <v>700</v>
      </c>
      <c r="J7" s="272" t="s">
        <v>100</v>
      </c>
      <c r="K7" s="272" t="s">
        <v>62</v>
      </c>
      <c r="L7" s="289" t="str">
        <f>IF(K7="","",VLOOKUP(K7,供货商!A:B,2,0))</f>
        <v>熊猫办公XXXXXXX有限公司</v>
      </c>
      <c r="M7" s="290"/>
    </row>
    <row r="8" s="245" customFormat="1" customHeight="1" spans="1:13">
      <c r="A8" s="268" t="s">
        <v>101</v>
      </c>
      <c r="B8" s="269">
        <v>43118</v>
      </c>
      <c r="C8" s="270" t="s">
        <v>42</v>
      </c>
      <c r="D8" s="271" t="str">
        <f>IF(C8="","",VLOOKUP(C8,产品资料!A:D,2,0))</f>
        <v>功放</v>
      </c>
      <c r="E8" s="271" t="str">
        <f>IF(C8="","",VLOOKUP(C8,产品资料!A:E,3,0))</f>
        <v>mb-19</v>
      </c>
      <c r="F8" s="271" t="str">
        <f>IF(C8="","",VLOOKUP(C8,产品资料!A:E,4,0))</f>
        <v>只</v>
      </c>
      <c r="G8" s="272">
        <v>15</v>
      </c>
      <c r="H8" s="272">
        <v>50</v>
      </c>
      <c r="I8" s="288">
        <f t="shared" ref="I8:I37" si="0">IF(G8="","",G8*H8)</f>
        <v>750</v>
      </c>
      <c r="J8" s="272" t="s">
        <v>100</v>
      </c>
      <c r="K8" s="272" t="s">
        <v>62</v>
      </c>
      <c r="L8" s="289" t="str">
        <f>IF(K8="","",VLOOKUP(K8,供货商!A:B,2,0))</f>
        <v>熊猫办公XXXXXXX有限公司</v>
      </c>
      <c r="M8" s="290"/>
    </row>
    <row r="9" s="245" customFormat="1" customHeight="1" spans="1:13">
      <c r="A9" s="268" t="s">
        <v>101</v>
      </c>
      <c r="B9" s="269">
        <v>43119</v>
      </c>
      <c r="C9" s="270" t="s">
        <v>44</v>
      </c>
      <c r="D9" s="271" t="str">
        <f>IF(C9="","",VLOOKUP(C9,产品资料!A:D,2,0))</f>
        <v>功放</v>
      </c>
      <c r="E9" s="271" t="str">
        <f>IF(C9="","",VLOOKUP(C9,产品资料!A:E,3,0))</f>
        <v>mv-300-</v>
      </c>
      <c r="F9" s="271" t="str">
        <f>IF(C9="","",VLOOKUP(C9,产品资料!A:E,4,0))</f>
        <v>只</v>
      </c>
      <c r="G9" s="272">
        <v>16</v>
      </c>
      <c r="H9" s="272">
        <v>51</v>
      </c>
      <c r="I9" s="288">
        <f t="shared" si="0"/>
        <v>816</v>
      </c>
      <c r="J9" s="272" t="s">
        <v>100</v>
      </c>
      <c r="K9" s="272" t="s">
        <v>62</v>
      </c>
      <c r="L9" s="289" t="str">
        <f>IF(K9="","",VLOOKUP(K9,供货商!A:B,2,0))</f>
        <v>熊猫办公XXXXXXX有限公司</v>
      </c>
      <c r="M9" s="290"/>
    </row>
    <row r="10" s="245" customFormat="1" customHeight="1" spans="1:13">
      <c r="A10" s="268" t="s">
        <v>101</v>
      </c>
      <c r="B10" s="269">
        <v>43120</v>
      </c>
      <c r="C10" s="270" t="s">
        <v>47</v>
      </c>
      <c r="D10" s="271" t="str">
        <f>IF(C10="","",VLOOKUP(C10,产品资料!A:D,2,0))</f>
        <v>线放</v>
      </c>
      <c r="E10" s="271" t="str">
        <f>IF(C10="","",VLOOKUP(C10,产品资料!A:E,3,0))</f>
        <v>ca-280-</v>
      </c>
      <c r="F10" s="271" t="str">
        <f>IF(C10="","",VLOOKUP(C10,产品资料!A:E,4,0))</f>
        <v>只</v>
      </c>
      <c r="G10" s="272">
        <v>17</v>
      </c>
      <c r="H10" s="272">
        <v>52</v>
      </c>
      <c r="I10" s="288">
        <f t="shared" si="0"/>
        <v>884</v>
      </c>
      <c r="J10" s="272" t="s">
        <v>100</v>
      </c>
      <c r="K10" s="272" t="s">
        <v>62</v>
      </c>
      <c r="L10" s="289" t="str">
        <f>IF(K10="","",VLOOKUP(K10,供货商!A:B,2,0))</f>
        <v>熊猫办公XXXXXXX有限公司</v>
      </c>
      <c r="M10" s="290"/>
    </row>
    <row r="11" s="245" customFormat="1" customHeight="1" spans="1:13">
      <c r="A11" s="268" t="s">
        <v>101</v>
      </c>
      <c r="B11" s="269">
        <v>43121</v>
      </c>
      <c r="C11" s="270" t="s">
        <v>49</v>
      </c>
      <c r="D11" s="271" t="str">
        <f>IF(C11="","",VLOOKUP(C11,产品资料!A:D,2,0))</f>
        <v>线放</v>
      </c>
      <c r="E11" s="271" t="str">
        <f>IF(C11="","",VLOOKUP(C11,产品资料!A:E,3,0))</f>
        <v>gf-1330-</v>
      </c>
      <c r="F11" s="271" t="str">
        <f>IF(C11="","",VLOOKUP(C11,产品资料!A:E,4,0))</f>
        <v>只</v>
      </c>
      <c r="G11" s="272">
        <v>18</v>
      </c>
      <c r="H11" s="272">
        <v>53</v>
      </c>
      <c r="I11" s="288">
        <f t="shared" si="0"/>
        <v>954</v>
      </c>
      <c r="J11" s="272" t="s">
        <v>100</v>
      </c>
      <c r="K11" s="272" t="s">
        <v>62</v>
      </c>
      <c r="L11" s="289" t="str">
        <f>IF(K11="","",VLOOKUP(K11,供货商!A:B,2,0))</f>
        <v>熊猫办公XXXXXXX有限公司</v>
      </c>
      <c r="M11" s="290"/>
    </row>
    <row r="12" s="245" customFormat="1" customHeight="1" spans="1:13">
      <c r="A12" s="268"/>
      <c r="B12" s="269"/>
      <c r="C12" s="270"/>
      <c r="D12" s="271" t="str">
        <f>IF(C12="","",VLOOKUP(C12,产品资料!A:D,2,0))</f>
        <v/>
      </c>
      <c r="E12" s="271" t="str">
        <f>IF(C12="","",VLOOKUP(C12,产品资料!A:E,3,0))</f>
        <v/>
      </c>
      <c r="F12" s="271" t="str">
        <f>IF(C12="","",VLOOKUP(C12,产品资料!A:E,4,0))</f>
        <v/>
      </c>
      <c r="G12" s="272"/>
      <c r="H12" s="272"/>
      <c r="I12" s="288" t="str">
        <f t="shared" si="0"/>
        <v/>
      </c>
      <c r="J12" s="272"/>
      <c r="K12" s="272"/>
      <c r="L12" s="289" t="str">
        <f>IF(K12="","",VLOOKUP(K12,供货商!A:B,2,0))</f>
        <v/>
      </c>
      <c r="M12" s="290"/>
    </row>
    <row r="13" s="245" customFormat="1" customHeight="1" spans="1:13">
      <c r="A13" s="268"/>
      <c r="B13" s="269"/>
      <c r="C13" s="270"/>
      <c r="D13" s="271" t="str">
        <f>IF(C13="","",VLOOKUP(C13,产品资料!A:D,2,0))</f>
        <v/>
      </c>
      <c r="E13" s="271" t="str">
        <f>IF(C13="","",VLOOKUP(C13,产品资料!A:E,3,0))</f>
        <v/>
      </c>
      <c r="F13" s="271" t="str">
        <f>IF(C13="","",VLOOKUP(C13,产品资料!A:E,4,0))</f>
        <v/>
      </c>
      <c r="G13" s="272"/>
      <c r="H13" s="272"/>
      <c r="I13" s="288" t="str">
        <f t="shared" si="0"/>
        <v/>
      </c>
      <c r="J13" s="272"/>
      <c r="K13" s="272"/>
      <c r="L13" s="289" t="str">
        <f>IF(K13="","",VLOOKUP(K13,供货商!A:B,2,0))</f>
        <v/>
      </c>
      <c r="M13" s="290"/>
    </row>
    <row r="14" s="245" customFormat="1" customHeight="1" spans="1:13">
      <c r="A14" s="268"/>
      <c r="B14" s="269"/>
      <c r="C14" s="270"/>
      <c r="D14" s="271" t="str">
        <f>IF(C14="","",VLOOKUP(C14,产品资料!A:D,2,0))</f>
        <v/>
      </c>
      <c r="E14" s="271" t="str">
        <f>IF(C14="","",VLOOKUP(C14,产品资料!A:E,3,0))</f>
        <v/>
      </c>
      <c r="F14" s="271" t="str">
        <f>IF(C14="","",VLOOKUP(C14,产品资料!A:E,4,0))</f>
        <v/>
      </c>
      <c r="G14" s="272"/>
      <c r="H14" s="272"/>
      <c r="I14" s="288" t="str">
        <f t="shared" si="0"/>
        <v/>
      </c>
      <c r="J14" s="272"/>
      <c r="K14" s="272"/>
      <c r="L14" s="289" t="str">
        <f>IF(K14="","",VLOOKUP(K14,供货商!A:B,2,0))</f>
        <v/>
      </c>
      <c r="M14" s="290"/>
    </row>
    <row r="15" s="245" customFormat="1" customHeight="1" spans="1:13">
      <c r="A15" s="268"/>
      <c r="B15" s="269"/>
      <c r="C15" s="270"/>
      <c r="D15" s="271" t="str">
        <f>IF(C15="","",VLOOKUP(C15,产品资料!A:D,2,0))</f>
        <v/>
      </c>
      <c r="E15" s="271" t="str">
        <f>IF(C15="","",VLOOKUP(C15,产品资料!A:E,3,0))</f>
        <v/>
      </c>
      <c r="F15" s="271" t="str">
        <f>IF(C15="","",VLOOKUP(C15,产品资料!A:E,4,0))</f>
        <v/>
      </c>
      <c r="G15" s="272"/>
      <c r="H15" s="272"/>
      <c r="I15" s="288" t="str">
        <f t="shared" si="0"/>
        <v/>
      </c>
      <c r="J15" s="272"/>
      <c r="K15" s="272"/>
      <c r="L15" s="289" t="str">
        <f>IF(K15="","",VLOOKUP(K15,供货商!A:B,2,0))</f>
        <v/>
      </c>
      <c r="M15" s="290"/>
    </row>
    <row r="16" s="245" customFormat="1" customHeight="1" spans="1:13">
      <c r="A16" s="268"/>
      <c r="B16" s="269"/>
      <c r="C16" s="270"/>
      <c r="D16" s="271" t="str">
        <f>IF(C16="","",VLOOKUP(C16,产品资料!A:D,2,0))</f>
        <v/>
      </c>
      <c r="E16" s="271" t="str">
        <f>IF(C16="","",VLOOKUP(C16,产品资料!A:E,3,0))</f>
        <v/>
      </c>
      <c r="F16" s="271" t="str">
        <f>IF(C16="","",VLOOKUP(C16,产品资料!A:E,4,0))</f>
        <v/>
      </c>
      <c r="G16" s="272"/>
      <c r="H16" s="272"/>
      <c r="I16" s="288" t="str">
        <f t="shared" si="0"/>
        <v/>
      </c>
      <c r="J16" s="272"/>
      <c r="K16" s="272"/>
      <c r="L16" s="289" t="str">
        <f>IF(K16="","",VLOOKUP(K16,供货商!A:B,2,0))</f>
        <v/>
      </c>
      <c r="M16" s="290"/>
    </row>
    <row r="17" s="245" customFormat="1" customHeight="1" spans="1:13">
      <c r="A17" s="268"/>
      <c r="B17" s="269"/>
      <c r="C17" s="270"/>
      <c r="D17" s="271" t="str">
        <f>IF(C17="","",VLOOKUP(C17,产品资料!A:D,2,0))</f>
        <v/>
      </c>
      <c r="E17" s="271" t="str">
        <f>IF(C17="","",VLOOKUP(C17,产品资料!A:E,3,0))</f>
        <v/>
      </c>
      <c r="F17" s="271" t="str">
        <f>IF(C17="","",VLOOKUP(C17,产品资料!A:E,4,0))</f>
        <v/>
      </c>
      <c r="G17" s="272"/>
      <c r="H17" s="272"/>
      <c r="I17" s="288" t="str">
        <f t="shared" si="0"/>
        <v/>
      </c>
      <c r="J17" s="272"/>
      <c r="K17" s="272"/>
      <c r="L17" s="289" t="str">
        <f>IF(K17="","",VLOOKUP(K17,供货商!A:B,2,0))</f>
        <v/>
      </c>
      <c r="M17" s="290"/>
    </row>
    <row r="18" s="245" customFormat="1" customHeight="1" spans="1:13">
      <c r="A18" s="268"/>
      <c r="B18" s="269"/>
      <c r="C18" s="270"/>
      <c r="D18" s="271" t="str">
        <f>IF(C18="","",VLOOKUP(C18,产品资料!A:D,2,0))</f>
        <v/>
      </c>
      <c r="E18" s="271" t="str">
        <f>IF(C18="","",VLOOKUP(C18,产品资料!A:E,3,0))</f>
        <v/>
      </c>
      <c r="F18" s="271" t="str">
        <f>IF(C18="","",VLOOKUP(C18,产品资料!A:E,4,0))</f>
        <v/>
      </c>
      <c r="G18" s="272"/>
      <c r="H18" s="272"/>
      <c r="I18" s="288" t="str">
        <f t="shared" si="0"/>
        <v/>
      </c>
      <c r="J18" s="272"/>
      <c r="K18" s="272"/>
      <c r="L18" s="289" t="str">
        <f>IF(K18="","",VLOOKUP(K18,供货商!A:B,2,0))</f>
        <v/>
      </c>
      <c r="M18" s="290"/>
    </row>
    <row r="19" s="245" customFormat="1" customHeight="1" spans="1:13">
      <c r="A19" s="268"/>
      <c r="B19" s="269"/>
      <c r="C19" s="270"/>
      <c r="D19" s="271" t="str">
        <f>IF(C19="","",VLOOKUP(C19,产品资料!A:D,2,0))</f>
        <v/>
      </c>
      <c r="E19" s="271" t="str">
        <f>IF(C19="","",VLOOKUP(C19,产品资料!A:E,3,0))</f>
        <v/>
      </c>
      <c r="F19" s="271" t="str">
        <f>IF(C19="","",VLOOKUP(C19,产品资料!A:E,4,0))</f>
        <v/>
      </c>
      <c r="G19" s="272"/>
      <c r="H19" s="272"/>
      <c r="I19" s="288" t="str">
        <f t="shared" si="0"/>
        <v/>
      </c>
      <c r="J19" s="272"/>
      <c r="K19" s="272"/>
      <c r="L19" s="289" t="str">
        <f>IF(K19="","",VLOOKUP(K19,供货商!A:B,2,0))</f>
        <v/>
      </c>
      <c r="M19" s="290"/>
    </row>
    <row r="20" s="245" customFormat="1" customHeight="1" spans="1:13">
      <c r="A20" s="268"/>
      <c r="B20" s="269"/>
      <c r="C20" s="270"/>
      <c r="D20" s="271" t="str">
        <f>IF(C20="","",VLOOKUP(C20,产品资料!A:D,2,0))</f>
        <v/>
      </c>
      <c r="E20" s="271" t="str">
        <f>IF(C20="","",VLOOKUP(C20,产品资料!A:E,3,0))</f>
        <v/>
      </c>
      <c r="F20" s="271" t="str">
        <f>IF(C20="","",VLOOKUP(C20,产品资料!A:E,4,0))</f>
        <v/>
      </c>
      <c r="G20" s="272"/>
      <c r="H20" s="272"/>
      <c r="I20" s="288" t="str">
        <f t="shared" si="0"/>
        <v/>
      </c>
      <c r="J20" s="272"/>
      <c r="K20" s="272"/>
      <c r="L20" s="289" t="str">
        <f>IF(K20="","",VLOOKUP(K20,供货商!A:B,2,0))</f>
        <v/>
      </c>
      <c r="M20" s="290"/>
    </row>
    <row r="21" s="245" customFormat="1" customHeight="1" spans="1:13">
      <c r="A21" s="268"/>
      <c r="B21" s="269"/>
      <c r="C21" s="270"/>
      <c r="D21" s="271" t="str">
        <f>IF(C21="","",VLOOKUP(C21,产品资料!A:D,2,0))</f>
        <v/>
      </c>
      <c r="E21" s="271" t="str">
        <f>IF(C21="","",VLOOKUP(C21,产品资料!A:E,3,0))</f>
        <v/>
      </c>
      <c r="F21" s="271" t="str">
        <f>IF(C21="","",VLOOKUP(C21,产品资料!A:E,4,0))</f>
        <v/>
      </c>
      <c r="G21" s="272"/>
      <c r="H21" s="272"/>
      <c r="I21" s="288" t="str">
        <f t="shared" si="0"/>
        <v/>
      </c>
      <c r="J21" s="272"/>
      <c r="K21" s="272"/>
      <c r="L21" s="289" t="str">
        <f>IF(K21="","",VLOOKUP(K21,供货商!A:B,2,0))</f>
        <v/>
      </c>
      <c r="M21" s="290"/>
    </row>
    <row r="22" s="245" customFormat="1" customHeight="1" spans="1:13">
      <c r="A22" s="268"/>
      <c r="B22" s="269"/>
      <c r="C22" s="270"/>
      <c r="D22" s="271" t="str">
        <f>IF(C22="","",VLOOKUP(C22,产品资料!A:D,2,0))</f>
        <v/>
      </c>
      <c r="E22" s="271" t="str">
        <f>IF(C22="","",VLOOKUP(C22,产品资料!A:E,3,0))</f>
        <v/>
      </c>
      <c r="F22" s="271" t="str">
        <f>IF(C22="","",VLOOKUP(C22,产品资料!A:E,4,0))</f>
        <v/>
      </c>
      <c r="G22" s="272"/>
      <c r="H22" s="272"/>
      <c r="I22" s="288" t="str">
        <f t="shared" si="0"/>
        <v/>
      </c>
      <c r="J22" s="272"/>
      <c r="K22" s="272"/>
      <c r="L22" s="289" t="str">
        <f>IF(K22="","",VLOOKUP(K22,供货商!A:B,2,0))</f>
        <v/>
      </c>
      <c r="M22" s="290"/>
    </row>
    <row r="23" s="245" customFormat="1" customHeight="1" spans="1:13">
      <c r="A23" s="268"/>
      <c r="B23" s="269"/>
      <c r="C23" s="270"/>
      <c r="D23" s="271" t="str">
        <f>IF(C23="","",VLOOKUP(C23,产品资料!A:D,2,0))</f>
        <v/>
      </c>
      <c r="E23" s="271" t="str">
        <f>IF(C23="","",VLOOKUP(C23,产品资料!A:E,3,0))</f>
        <v/>
      </c>
      <c r="F23" s="271" t="str">
        <f>IF(C23="","",VLOOKUP(C23,产品资料!A:E,4,0))</f>
        <v/>
      </c>
      <c r="G23" s="272"/>
      <c r="H23" s="272"/>
      <c r="I23" s="288" t="str">
        <f t="shared" si="0"/>
        <v/>
      </c>
      <c r="J23" s="272"/>
      <c r="K23" s="272"/>
      <c r="L23" s="289" t="str">
        <f>IF(K23="","",VLOOKUP(K23,供货商!A:B,2,0))</f>
        <v/>
      </c>
      <c r="M23" s="290"/>
    </row>
    <row r="24" s="245" customFormat="1" customHeight="1" spans="1:13">
      <c r="A24" s="268"/>
      <c r="B24" s="269"/>
      <c r="C24" s="270"/>
      <c r="D24" s="271" t="str">
        <f>IF(C24="","",VLOOKUP(C24,产品资料!A:D,2,0))</f>
        <v/>
      </c>
      <c r="E24" s="271" t="str">
        <f>IF(C24="","",VLOOKUP(C24,产品资料!A:E,3,0))</f>
        <v/>
      </c>
      <c r="F24" s="271" t="str">
        <f>IF(C24="","",VLOOKUP(C24,产品资料!A:E,4,0))</f>
        <v/>
      </c>
      <c r="G24" s="272"/>
      <c r="H24" s="272"/>
      <c r="I24" s="288" t="str">
        <f t="shared" si="0"/>
        <v/>
      </c>
      <c r="J24" s="272"/>
      <c r="K24" s="272"/>
      <c r="L24" s="289" t="str">
        <f>IF(K24="","",VLOOKUP(K24,供货商!A:B,2,0))</f>
        <v/>
      </c>
      <c r="M24" s="290"/>
    </row>
    <row r="25" s="245" customFormat="1" customHeight="1" spans="1:13">
      <c r="A25" s="268"/>
      <c r="B25" s="269"/>
      <c r="C25" s="270"/>
      <c r="D25" s="271" t="str">
        <f>IF(C25="","",VLOOKUP(C25,产品资料!A:D,2,0))</f>
        <v/>
      </c>
      <c r="E25" s="271" t="str">
        <f>IF(C25="","",VLOOKUP(C25,产品资料!A:E,3,0))</f>
        <v/>
      </c>
      <c r="F25" s="271" t="str">
        <f>IF(C25="","",VLOOKUP(C25,产品资料!A:E,4,0))</f>
        <v/>
      </c>
      <c r="G25" s="272"/>
      <c r="H25" s="272"/>
      <c r="I25" s="288" t="str">
        <f t="shared" si="0"/>
        <v/>
      </c>
      <c r="J25" s="272"/>
      <c r="K25" s="272"/>
      <c r="L25" s="289" t="str">
        <f>IF(K25="","",VLOOKUP(K25,供货商!A:B,2,0))</f>
        <v/>
      </c>
      <c r="M25" s="290"/>
    </row>
    <row r="26" s="245" customFormat="1" customHeight="1" spans="1:13">
      <c r="A26" s="268"/>
      <c r="B26" s="269"/>
      <c r="C26" s="270"/>
      <c r="D26" s="271" t="str">
        <f>IF(C26="","",VLOOKUP(C26,产品资料!A:D,2,0))</f>
        <v/>
      </c>
      <c r="E26" s="271" t="str">
        <f>IF(C26="","",VLOOKUP(C26,产品资料!A:E,3,0))</f>
        <v/>
      </c>
      <c r="F26" s="271" t="str">
        <f>IF(C26="","",VLOOKUP(C26,产品资料!A:E,4,0))</f>
        <v/>
      </c>
      <c r="G26" s="272"/>
      <c r="H26" s="272"/>
      <c r="I26" s="288" t="str">
        <f t="shared" si="0"/>
        <v/>
      </c>
      <c r="J26" s="272"/>
      <c r="K26" s="272"/>
      <c r="L26" s="289" t="str">
        <f>IF(K26="","",VLOOKUP(K26,供货商!A:B,2,0))</f>
        <v/>
      </c>
      <c r="M26" s="290"/>
    </row>
    <row r="27" s="245" customFormat="1" customHeight="1" spans="1:13">
      <c r="A27" s="268"/>
      <c r="B27" s="269"/>
      <c r="C27" s="270"/>
      <c r="D27" s="271" t="str">
        <f>IF(C27="","",VLOOKUP(C27,产品资料!A:D,2,0))</f>
        <v/>
      </c>
      <c r="E27" s="271" t="str">
        <f>IF(C27="","",VLOOKUP(C27,产品资料!A:E,3,0))</f>
        <v/>
      </c>
      <c r="F27" s="271" t="str">
        <f>IF(C27="","",VLOOKUP(C27,产品资料!A:E,4,0))</f>
        <v/>
      </c>
      <c r="G27" s="272"/>
      <c r="H27" s="272"/>
      <c r="I27" s="288" t="str">
        <f t="shared" si="0"/>
        <v/>
      </c>
      <c r="J27" s="272"/>
      <c r="K27" s="272"/>
      <c r="L27" s="289" t="str">
        <f>IF(K27="","",VLOOKUP(K27,供货商!A:B,2,0))</f>
        <v/>
      </c>
      <c r="M27" s="290"/>
    </row>
    <row r="28" s="245" customFormat="1" customHeight="1" spans="1:13">
      <c r="A28" s="268"/>
      <c r="B28" s="269"/>
      <c r="C28" s="270"/>
      <c r="D28" s="271" t="str">
        <f>IF(C28="","",VLOOKUP(C28,产品资料!A:D,2,0))</f>
        <v/>
      </c>
      <c r="E28" s="271" t="str">
        <f>IF(C28="","",VLOOKUP(C28,产品资料!A:E,3,0))</f>
        <v/>
      </c>
      <c r="F28" s="271" t="str">
        <f>IF(C28="","",VLOOKUP(C28,产品资料!A:E,4,0))</f>
        <v/>
      </c>
      <c r="G28" s="272"/>
      <c r="H28" s="272"/>
      <c r="I28" s="288" t="str">
        <f t="shared" si="0"/>
        <v/>
      </c>
      <c r="J28" s="272"/>
      <c r="K28" s="272"/>
      <c r="L28" s="289" t="str">
        <f>IF(K28="","",VLOOKUP(K28,供货商!A:B,2,0))</f>
        <v/>
      </c>
      <c r="M28" s="290"/>
    </row>
    <row r="29" s="245" customFormat="1" customHeight="1" spans="1:13">
      <c r="A29" s="268"/>
      <c r="B29" s="269"/>
      <c r="C29" s="270"/>
      <c r="D29" s="271" t="str">
        <f>IF(C29="","",VLOOKUP(C29,产品资料!A:D,2,0))</f>
        <v/>
      </c>
      <c r="E29" s="271" t="str">
        <f>IF(C29="","",VLOOKUP(C29,产品资料!A:E,3,0))</f>
        <v/>
      </c>
      <c r="F29" s="271" t="str">
        <f>IF(C29="","",VLOOKUP(C29,产品资料!A:E,4,0))</f>
        <v/>
      </c>
      <c r="G29" s="272"/>
      <c r="H29" s="272"/>
      <c r="I29" s="288" t="str">
        <f t="shared" si="0"/>
        <v/>
      </c>
      <c r="J29" s="272"/>
      <c r="K29" s="272"/>
      <c r="L29" s="289" t="str">
        <f>IF(K29="","",VLOOKUP(K29,供货商!A:B,2,0))</f>
        <v/>
      </c>
      <c r="M29" s="290"/>
    </row>
    <row r="30" s="245" customFormat="1" customHeight="1" spans="1:13">
      <c r="A30" s="268"/>
      <c r="B30" s="269"/>
      <c r="C30" s="270"/>
      <c r="D30" s="271" t="str">
        <f>IF(C30="","",VLOOKUP(C30,产品资料!A:D,2,0))</f>
        <v/>
      </c>
      <c r="E30" s="271" t="str">
        <f>IF(C30="","",VLOOKUP(C30,产品资料!A:E,3,0))</f>
        <v/>
      </c>
      <c r="F30" s="271" t="str">
        <f>IF(C30="","",VLOOKUP(C30,产品资料!A:E,4,0))</f>
        <v/>
      </c>
      <c r="G30" s="272"/>
      <c r="H30" s="272"/>
      <c r="I30" s="288" t="str">
        <f t="shared" si="0"/>
        <v/>
      </c>
      <c r="J30" s="272"/>
      <c r="K30" s="272"/>
      <c r="L30" s="289" t="str">
        <f>IF(K30="","",VLOOKUP(K30,供货商!A:B,2,0))</f>
        <v/>
      </c>
      <c r="M30" s="290"/>
    </row>
    <row r="31" s="245" customFormat="1" customHeight="1" spans="1:13">
      <c r="A31" s="268"/>
      <c r="B31" s="269"/>
      <c r="C31" s="270"/>
      <c r="D31" s="271" t="str">
        <f>IF(C31="","",VLOOKUP(C31,产品资料!A:D,2,0))</f>
        <v/>
      </c>
      <c r="E31" s="271" t="str">
        <f>IF(C31="","",VLOOKUP(C31,产品资料!A:E,3,0))</f>
        <v/>
      </c>
      <c r="F31" s="271" t="str">
        <f>IF(C31="","",VLOOKUP(C31,产品资料!A:E,4,0))</f>
        <v/>
      </c>
      <c r="G31" s="272"/>
      <c r="H31" s="272"/>
      <c r="I31" s="288" t="str">
        <f t="shared" si="0"/>
        <v/>
      </c>
      <c r="J31" s="272"/>
      <c r="K31" s="272"/>
      <c r="L31" s="289" t="str">
        <f>IF(K31="","",VLOOKUP(K31,供货商!A:B,2,0))</f>
        <v/>
      </c>
      <c r="M31" s="290"/>
    </row>
    <row r="32" s="245" customFormat="1" customHeight="1" spans="1:13">
      <c r="A32" s="268"/>
      <c r="B32" s="269"/>
      <c r="C32" s="270"/>
      <c r="D32" s="271" t="str">
        <f>IF(C32="","",VLOOKUP(C32,产品资料!A:D,2,0))</f>
        <v/>
      </c>
      <c r="E32" s="271" t="str">
        <f>IF(C32="","",VLOOKUP(C32,产品资料!A:E,3,0))</f>
        <v/>
      </c>
      <c r="F32" s="271" t="str">
        <f>IF(C32="","",VLOOKUP(C32,产品资料!A:E,4,0))</f>
        <v/>
      </c>
      <c r="G32" s="272"/>
      <c r="H32" s="272"/>
      <c r="I32" s="288" t="str">
        <f t="shared" si="0"/>
        <v/>
      </c>
      <c r="J32" s="272"/>
      <c r="K32" s="272"/>
      <c r="L32" s="289" t="str">
        <f>IF(K32="","",VLOOKUP(K32,供货商!A:B,2,0))</f>
        <v/>
      </c>
      <c r="M32" s="290"/>
    </row>
    <row r="33" s="245" customFormat="1" customHeight="1" spans="1:13">
      <c r="A33" s="268"/>
      <c r="B33" s="269"/>
      <c r="C33" s="270"/>
      <c r="D33" s="271" t="str">
        <f>IF(C33="","",VLOOKUP(C33,产品资料!A:D,2,0))</f>
        <v/>
      </c>
      <c r="E33" s="271" t="str">
        <f>IF(C33="","",VLOOKUP(C33,产品资料!A:E,3,0))</f>
        <v/>
      </c>
      <c r="F33" s="271" t="str">
        <f>IF(C33="","",VLOOKUP(C33,产品资料!A:E,4,0))</f>
        <v/>
      </c>
      <c r="G33" s="272"/>
      <c r="H33" s="272"/>
      <c r="I33" s="288" t="str">
        <f t="shared" si="0"/>
        <v/>
      </c>
      <c r="J33" s="272"/>
      <c r="K33" s="272"/>
      <c r="L33" s="289" t="str">
        <f>IF(K33="","",VLOOKUP(K33,供货商!A:B,2,0))</f>
        <v/>
      </c>
      <c r="M33" s="290"/>
    </row>
    <row r="34" s="245" customFormat="1" customHeight="1" spans="1:13">
      <c r="A34" s="268"/>
      <c r="B34" s="269"/>
      <c r="C34" s="270"/>
      <c r="D34" s="271" t="str">
        <f>IF(C34="","",VLOOKUP(C34,产品资料!A:D,2,0))</f>
        <v/>
      </c>
      <c r="E34" s="271" t="str">
        <f>IF(C34="","",VLOOKUP(C34,产品资料!A:E,3,0))</f>
        <v/>
      </c>
      <c r="F34" s="271" t="str">
        <f>IF(C34="","",VLOOKUP(C34,产品资料!A:E,4,0))</f>
        <v/>
      </c>
      <c r="G34" s="272"/>
      <c r="H34" s="272"/>
      <c r="I34" s="288" t="str">
        <f t="shared" si="0"/>
        <v/>
      </c>
      <c r="J34" s="272"/>
      <c r="K34" s="272"/>
      <c r="L34" s="289" t="str">
        <f>IF(K34="","",VLOOKUP(K34,供货商!A:B,2,0))</f>
        <v/>
      </c>
      <c r="M34" s="290"/>
    </row>
    <row r="35" s="245" customFormat="1" customHeight="1" spans="1:13">
      <c r="A35" s="268"/>
      <c r="B35" s="269"/>
      <c r="C35" s="270"/>
      <c r="D35" s="271" t="str">
        <f>IF(C35="","",VLOOKUP(C35,产品资料!A:D,2,0))</f>
        <v/>
      </c>
      <c r="E35" s="271" t="str">
        <f>IF(C35="","",VLOOKUP(C35,产品资料!A:E,3,0))</f>
        <v/>
      </c>
      <c r="F35" s="271" t="str">
        <f>IF(C35="","",VLOOKUP(C35,产品资料!A:E,4,0))</f>
        <v/>
      </c>
      <c r="G35" s="272"/>
      <c r="H35" s="272"/>
      <c r="I35" s="288" t="str">
        <f t="shared" si="0"/>
        <v/>
      </c>
      <c r="J35" s="272"/>
      <c r="K35" s="272"/>
      <c r="L35" s="289" t="str">
        <f>IF(K35="","",VLOOKUP(K35,供货商!A:B,2,0))</f>
        <v/>
      </c>
      <c r="M35" s="290"/>
    </row>
    <row r="36" s="245" customFormat="1" customHeight="1" spans="1:13">
      <c r="A36" s="268"/>
      <c r="B36" s="269"/>
      <c r="C36" s="270"/>
      <c r="D36" s="271" t="str">
        <f>IF(C36="","",VLOOKUP(C36,产品资料!A:D,2,0))</f>
        <v/>
      </c>
      <c r="E36" s="271" t="str">
        <f>IF(C36="","",VLOOKUP(C36,产品资料!A:E,3,0))</f>
        <v/>
      </c>
      <c r="F36" s="271" t="str">
        <f>IF(C36="","",VLOOKUP(C36,产品资料!A:E,4,0))</f>
        <v/>
      </c>
      <c r="G36" s="272"/>
      <c r="H36" s="272"/>
      <c r="I36" s="288" t="str">
        <f t="shared" si="0"/>
        <v/>
      </c>
      <c r="J36" s="272"/>
      <c r="K36" s="272"/>
      <c r="L36" s="289" t="str">
        <f>IF(K36="","",VLOOKUP(K36,供货商!A:B,2,0))</f>
        <v/>
      </c>
      <c r="M36" s="290"/>
    </row>
    <row r="37" s="245" customFormat="1" customHeight="1" spans="1:13">
      <c r="A37" s="268"/>
      <c r="B37" s="269"/>
      <c r="C37" s="270"/>
      <c r="D37" s="271" t="str">
        <f>IF(C37="","",VLOOKUP(C37,产品资料!A:D,2,0))</f>
        <v/>
      </c>
      <c r="E37" s="271" t="str">
        <f>IF(C37="","",VLOOKUP(C37,产品资料!A:E,3,0))</f>
        <v/>
      </c>
      <c r="F37" s="271" t="str">
        <f>IF(C37="","",VLOOKUP(C37,产品资料!A:E,4,0))</f>
        <v/>
      </c>
      <c r="G37" s="272"/>
      <c r="H37" s="272"/>
      <c r="I37" s="288" t="str">
        <f t="shared" si="0"/>
        <v/>
      </c>
      <c r="J37" s="272"/>
      <c r="K37" s="272"/>
      <c r="L37" s="289" t="str">
        <f>IF(K37="","",VLOOKUP(K37,供货商!A:B,2,0))</f>
        <v/>
      </c>
      <c r="M37" s="290"/>
    </row>
    <row r="38" s="245" customFormat="1" customHeight="1" spans="1:13">
      <c r="A38" s="268"/>
      <c r="B38" s="269"/>
      <c r="C38" s="270"/>
      <c r="D38" s="271" t="str">
        <f>IF(C38="","",VLOOKUP(C38,产品资料!A:D,2,0))</f>
        <v/>
      </c>
      <c r="E38" s="271" t="str">
        <f>IF(C38="","",VLOOKUP(C38,产品资料!A:E,3,0))</f>
        <v/>
      </c>
      <c r="F38" s="271" t="str">
        <f>IF(C38="","",VLOOKUP(C38,产品资料!A:E,4,0))</f>
        <v/>
      </c>
      <c r="G38" s="272"/>
      <c r="H38" s="272"/>
      <c r="I38" s="288"/>
      <c r="J38" s="272"/>
      <c r="K38" s="272"/>
      <c r="L38" s="289" t="str">
        <f>IF(K38="","",VLOOKUP(K38,供货商!A:B,2,0))</f>
        <v/>
      </c>
      <c r="M38" s="290"/>
    </row>
    <row r="39" s="245" customFormat="1" customHeight="1" spans="1:13">
      <c r="A39" s="268"/>
      <c r="B39" s="269"/>
      <c r="C39" s="270"/>
      <c r="D39" s="271" t="str">
        <f>IF(C39="","",VLOOKUP(C39,产品资料!A:D,2,0))</f>
        <v/>
      </c>
      <c r="E39" s="271" t="str">
        <f>IF(C39="","",VLOOKUP(C39,产品资料!A:E,3,0))</f>
        <v/>
      </c>
      <c r="F39" s="271" t="str">
        <f>IF(C39="","",VLOOKUP(C39,产品资料!A:E,4,0))</f>
        <v/>
      </c>
      <c r="G39" s="272"/>
      <c r="H39" s="272"/>
      <c r="I39" s="288"/>
      <c r="J39" s="272"/>
      <c r="K39" s="272"/>
      <c r="L39" s="289"/>
      <c r="M39" s="290"/>
    </row>
    <row r="40" s="245" customFormat="1" customHeight="1" spans="1:13">
      <c r="A40" s="268"/>
      <c r="B40" s="269"/>
      <c r="C40" s="270"/>
      <c r="D40" s="271" t="str">
        <f>IF(C40="","",VLOOKUP(C40,产品资料!A:D,2,0))</f>
        <v/>
      </c>
      <c r="E40" s="271" t="str">
        <f>IF(C40="","",VLOOKUP(C40,产品资料!A:E,3,0))</f>
        <v/>
      </c>
      <c r="F40" s="271" t="str">
        <f>IF(C40="","",VLOOKUP(C40,产品资料!A:E,4,0))</f>
        <v/>
      </c>
      <c r="G40" s="272"/>
      <c r="H40" s="272"/>
      <c r="I40" s="288"/>
      <c r="J40" s="272"/>
      <c r="K40" s="272"/>
      <c r="L40" s="289"/>
      <c r="M40" s="290"/>
    </row>
    <row r="41" s="245" customFormat="1" customHeight="1" spans="1:13">
      <c r="A41" s="268"/>
      <c r="B41" s="269"/>
      <c r="C41" s="270"/>
      <c r="D41" s="271" t="str">
        <f>IF(C41="","",VLOOKUP(C41,产品资料!A:D,2,0))</f>
        <v/>
      </c>
      <c r="E41" s="271" t="str">
        <f>IF(C41="","",VLOOKUP(C41,产品资料!A:E,3,0))</f>
        <v/>
      </c>
      <c r="F41" s="271" t="str">
        <f>IF(C41="","",VLOOKUP(C41,产品资料!A:E,4,0))</f>
        <v/>
      </c>
      <c r="G41" s="272"/>
      <c r="H41" s="272"/>
      <c r="I41" s="288"/>
      <c r="J41" s="272"/>
      <c r="K41" s="272"/>
      <c r="L41" s="289"/>
      <c r="M41" s="290"/>
    </row>
    <row r="42" s="245" customFormat="1" customHeight="1" spans="1:13">
      <c r="A42" s="268"/>
      <c r="B42" s="269"/>
      <c r="C42" s="270"/>
      <c r="D42" s="271" t="str">
        <f>IF(C42="","",VLOOKUP(C42,产品资料!A:D,2,0))</f>
        <v/>
      </c>
      <c r="E42" s="271" t="str">
        <f>IF(C42="","",VLOOKUP(C42,产品资料!A:E,3,0))</f>
        <v/>
      </c>
      <c r="F42" s="271" t="str">
        <f>IF(C42="","",VLOOKUP(C42,产品资料!A:E,4,0))</f>
        <v/>
      </c>
      <c r="G42" s="272"/>
      <c r="H42" s="272"/>
      <c r="I42" s="288"/>
      <c r="J42" s="272"/>
      <c r="K42" s="272"/>
      <c r="L42" s="289"/>
      <c r="M42" s="290"/>
    </row>
    <row r="43" s="245" customFormat="1" customHeight="1" spans="1:13">
      <c r="A43" s="268"/>
      <c r="B43" s="269"/>
      <c r="C43" s="270"/>
      <c r="D43" s="271" t="str">
        <f>IF(C43="","",VLOOKUP(C43,产品资料!A:D,2,0))</f>
        <v/>
      </c>
      <c r="E43" s="271" t="str">
        <f>IF(C43="","",VLOOKUP(C43,产品资料!A:E,3,0))</f>
        <v/>
      </c>
      <c r="F43" s="271" t="str">
        <f>IF(C43="","",VLOOKUP(C43,产品资料!A:E,4,0))</f>
        <v/>
      </c>
      <c r="G43" s="272"/>
      <c r="H43" s="272"/>
      <c r="I43" s="288"/>
      <c r="J43" s="272"/>
      <c r="K43" s="272"/>
      <c r="L43" s="289"/>
      <c r="M43" s="290"/>
    </row>
    <row r="44" s="245" customFormat="1" customHeight="1" spans="1:13">
      <c r="A44" s="268"/>
      <c r="B44" s="269"/>
      <c r="C44" s="270"/>
      <c r="D44" s="271" t="str">
        <f>IF(C44="","",VLOOKUP(C44,产品资料!A:D,2,0))</f>
        <v/>
      </c>
      <c r="E44" s="271" t="str">
        <f>IF(C44="","",VLOOKUP(C44,产品资料!A:E,3,0))</f>
        <v/>
      </c>
      <c r="F44" s="271" t="str">
        <f>IF(C44="","",VLOOKUP(C44,产品资料!A:E,4,0))</f>
        <v/>
      </c>
      <c r="G44" s="272"/>
      <c r="H44" s="272"/>
      <c r="I44" s="288"/>
      <c r="J44" s="272"/>
      <c r="K44" s="272"/>
      <c r="L44" s="289"/>
      <c r="M44" s="290"/>
    </row>
    <row r="45" s="245" customFormat="1" customHeight="1" spans="1:13">
      <c r="A45" s="268"/>
      <c r="B45" s="269"/>
      <c r="C45" s="270"/>
      <c r="D45" s="271" t="str">
        <f>IF(C45="","",VLOOKUP(C45,产品资料!A:D,2,0))</f>
        <v/>
      </c>
      <c r="E45" s="271" t="str">
        <f>IF(C45="","",VLOOKUP(C45,产品资料!A:E,3,0))</f>
        <v/>
      </c>
      <c r="F45" s="271" t="str">
        <f>IF(C45="","",VLOOKUP(C45,产品资料!A:E,4,0))</f>
        <v/>
      </c>
      <c r="G45" s="272"/>
      <c r="H45" s="272"/>
      <c r="I45" s="288"/>
      <c r="J45" s="272"/>
      <c r="K45" s="272"/>
      <c r="L45" s="289"/>
      <c r="M45" s="290"/>
    </row>
    <row r="46" s="245" customFormat="1" customHeight="1" spans="1:13">
      <c r="A46" s="268"/>
      <c r="B46" s="269"/>
      <c r="C46" s="270"/>
      <c r="D46" s="271" t="str">
        <f>IF(C46="","",VLOOKUP(C46,产品资料!A:D,2,0))</f>
        <v/>
      </c>
      <c r="E46" s="271" t="str">
        <f>IF(C46="","",VLOOKUP(C46,产品资料!A:E,3,0))</f>
        <v/>
      </c>
      <c r="F46" s="271" t="str">
        <f>IF(C46="","",VLOOKUP(C46,产品资料!A:E,4,0))</f>
        <v/>
      </c>
      <c r="G46" s="272"/>
      <c r="H46" s="272"/>
      <c r="I46" s="288"/>
      <c r="J46" s="272"/>
      <c r="K46" s="272"/>
      <c r="L46" s="289"/>
      <c r="M46" s="290"/>
    </row>
    <row r="47" s="245" customFormat="1" customHeight="1" spans="1:13">
      <c r="A47" s="273"/>
      <c r="B47" s="274"/>
      <c r="C47" s="275"/>
      <c r="D47" s="276"/>
      <c r="E47" s="276"/>
      <c r="F47" s="276"/>
      <c r="G47" s="277"/>
      <c r="H47" s="277"/>
      <c r="I47" s="291"/>
      <c r="J47" s="277"/>
      <c r="K47" s="277"/>
      <c r="L47" s="278"/>
      <c r="M47" s="292"/>
    </row>
    <row r="48" s="245" customFormat="1" customHeight="1" spans="1:13">
      <c r="A48" s="273"/>
      <c r="B48" s="274"/>
      <c r="C48" s="275"/>
      <c r="D48" s="276"/>
      <c r="E48" s="276"/>
      <c r="F48" s="276"/>
      <c r="G48" s="277"/>
      <c r="H48" s="277"/>
      <c r="I48" s="291"/>
      <c r="J48" s="277"/>
      <c r="K48" s="277"/>
      <c r="L48" s="278"/>
      <c r="M48" s="292"/>
    </row>
    <row r="49" s="245" customFormat="1" customHeight="1" spans="1:13">
      <c r="A49" s="273"/>
      <c r="B49" s="274"/>
      <c r="C49" s="275"/>
      <c r="D49" s="276"/>
      <c r="E49" s="276"/>
      <c r="F49" s="276"/>
      <c r="G49" s="277"/>
      <c r="H49" s="277"/>
      <c r="I49" s="291"/>
      <c r="J49" s="277"/>
      <c r="K49" s="277"/>
      <c r="L49" s="278"/>
      <c r="M49" s="292"/>
    </row>
    <row r="50" s="245" customFormat="1" customHeight="1" spans="1:13">
      <c r="A50" s="273"/>
      <c r="B50" s="274"/>
      <c r="C50" s="275"/>
      <c r="D50" s="276"/>
      <c r="E50" s="276"/>
      <c r="F50" s="276"/>
      <c r="G50" s="277"/>
      <c r="H50" s="277"/>
      <c r="I50" s="291"/>
      <c r="J50" s="277"/>
      <c r="K50" s="277"/>
      <c r="L50" s="278"/>
      <c r="M50" s="292"/>
    </row>
    <row r="51" s="245" customFormat="1" customHeight="1" spans="1:13">
      <c r="A51" s="273"/>
      <c r="B51" s="277"/>
      <c r="C51" s="275"/>
      <c r="D51" s="278"/>
      <c r="E51" s="278"/>
      <c r="F51" s="278"/>
      <c r="G51" s="277"/>
      <c r="H51" s="277"/>
      <c r="I51" s="291"/>
      <c r="J51" s="277"/>
      <c r="K51" s="277"/>
      <c r="L51" s="278"/>
      <c r="M51" s="292"/>
    </row>
    <row r="52" s="245" customFormat="1" customHeight="1" spans="1:13">
      <c r="A52" s="273"/>
      <c r="B52" s="277"/>
      <c r="C52" s="275"/>
      <c r="D52" s="278"/>
      <c r="E52" s="278"/>
      <c r="F52" s="278"/>
      <c r="G52" s="277"/>
      <c r="H52" s="277"/>
      <c r="I52" s="291"/>
      <c r="J52" s="277"/>
      <c r="K52" s="277"/>
      <c r="L52" s="278"/>
      <c r="M52" s="292"/>
    </row>
    <row r="53" s="245" customFormat="1" customHeight="1" spans="1:13">
      <c r="A53" s="273"/>
      <c r="B53" s="277"/>
      <c r="C53" s="275"/>
      <c r="D53" s="278"/>
      <c r="E53" s="278"/>
      <c r="F53" s="278"/>
      <c r="G53" s="277"/>
      <c r="H53" s="277"/>
      <c r="I53" s="291"/>
      <c r="J53" s="277"/>
      <c r="K53" s="277"/>
      <c r="L53" s="278"/>
      <c r="M53" s="292"/>
    </row>
    <row r="54" s="245" customFormat="1" customHeight="1" spans="1:13">
      <c r="A54" s="273"/>
      <c r="B54" s="277"/>
      <c r="C54" s="275"/>
      <c r="D54" s="278"/>
      <c r="E54" s="278"/>
      <c r="F54" s="278"/>
      <c r="G54" s="277"/>
      <c r="H54" s="277"/>
      <c r="I54" s="291"/>
      <c r="J54" s="277"/>
      <c r="K54" s="277"/>
      <c r="L54" s="278"/>
      <c r="M54" s="292"/>
    </row>
    <row r="55" s="245" customFormat="1" customHeight="1" spans="1:13">
      <c r="A55" s="273"/>
      <c r="B55" s="277"/>
      <c r="C55" s="275"/>
      <c r="D55" s="278"/>
      <c r="E55" s="278"/>
      <c r="F55" s="278"/>
      <c r="G55" s="277"/>
      <c r="H55" s="277"/>
      <c r="I55" s="291"/>
      <c r="J55" s="277"/>
      <c r="K55" s="277"/>
      <c r="L55" s="278"/>
      <c r="M55" s="292"/>
    </row>
    <row r="56" s="245" customFormat="1" customHeight="1" spans="1:13">
      <c r="A56" s="273"/>
      <c r="B56" s="277"/>
      <c r="C56" s="275"/>
      <c r="D56" s="278"/>
      <c r="E56" s="278"/>
      <c r="F56" s="278"/>
      <c r="G56" s="277"/>
      <c r="H56" s="277"/>
      <c r="I56" s="291"/>
      <c r="J56" s="277"/>
      <c r="K56" s="277"/>
      <c r="L56" s="278"/>
      <c r="M56" s="292"/>
    </row>
    <row r="57" s="245" customFormat="1" customHeight="1" spans="1:13">
      <c r="A57" s="273"/>
      <c r="B57" s="277"/>
      <c r="C57" s="275"/>
      <c r="D57" s="278"/>
      <c r="E57" s="278"/>
      <c r="F57" s="278"/>
      <c r="G57" s="277"/>
      <c r="H57" s="277"/>
      <c r="I57" s="291"/>
      <c r="J57" s="277"/>
      <c r="K57" s="277"/>
      <c r="L57" s="278"/>
      <c r="M57" s="292"/>
    </row>
    <row r="58" s="245" customFormat="1" customHeight="1" spans="1:13">
      <c r="A58" s="273"/>
      <c r="B58" s="277"/>
      <c r="C58" s="275"/>
      <c r="D58" s="278"/>
      <c r="E58" s="278"/>
      <c r="F58" s="278"/>
      <c r="G58" s="277"/>
      <c r="H58" s="277"/>
      <c r="I58" s="291"/>
      <c r="J58" s="277"/>
      <c r="K58" s="277"/>
      <c r="L58" s="278"/>
      <c r="M58" s="292"/>
    </row>
    <row r="59" s="245" customFormat="1" customHeight="1" spans="1:13">
      <c r="A59" s="273"/>
      <c r="B59" s="277"/>
      <c r="C59" s="275"/>
      <c r="D59" s="278"/>
      <c r="E59" s="278"/>
      <c r="F59" s="278"/>
      <c r="G59" s="277"/>
      <c r="H59" s="277"/>
      <c r="I59" s="291"/>
      <c r="J59" s="277"/>
      <c r="K59" s="277"/>
      <c r="L59" s="278"/>
      <c r="M59" s="292"/>
    </row>
    <row r="60" s="245" customFormat="1" customHeight="1" spans="1:13">
      <c r="A60" s="273"/>
      <c r="B60" s="277"/>
      <c r="C60" s="275"/>
      <c r="D60" s="278"/>
      <c r="E60" s="278"/>
      <c r="F60" s="278"/>
      <c r="G60" s="277"/>
      <c r="H60" s="277"/>
      <c r="I60" s="291"/>
      <c r="J60" s="277"/>
      <c r="K60" s="277"/>
      <c r="L60" s="278"/>
      <c r="M60" s="292"/>
    </row>
    <row r="61" s="245" customFormat="1" customHeight="1" spans="1:13">
      <c r="A61" s="273"/>
      <c r="B61" s="277"/>
      <c r="C61" s="275"/>
      <c r="D61" s="278"/>
      <c r="E61" s="278"/>
      <c r="F61" s="278"/>
      <c r="G61" s="277"/>
      <c r="H61" s="277"/>
      <c r="I61" s="291"/>
      <c r="J61" s="277"/>
      <c r="K61" s="277"/>
      <c r="L61" s="278"/>
      <c r="M61" s="292"/>
    </row>
    <row r="62" s="245" customFormat="1" customHeight="1" spans="1:13">
      <c r="A62" s="273"/>
      <c r="B62" s="277"/>
      <c r="C62" s="275"/>
      <c r="D62" s="278"/>
      <c r="E62" s="278"/>
      <c r="F62" s="278"/>
      <c r="G62" s="277"/>
      <c r="H62" s="277"/>
      <c r="I62" s="291"/>
      <c r="J62" s="277"/>
      <c r="K62" s="277"/>
      <c r="L62" s="278"/>
      <c r="M62" s="292"/>
    </row>
    <row r="63" s="245" customFormat="1" customHeight="1" spans="1:13">
      <c r="A63" s="273"/>
      <c r="B63" s="277"/>
      <c r="C63" s="275"/>
      <c r="D63" s="278"/>
      <c r="E63" s="278"/>
      <c r="F63" s="278"/>
      <c r="G63" s="277"/>
      <c r="H63" s="277"/>
      <c r="I63" s="291"/>
      <c r="J63" s="277"/>
      <c r="K63" s="277"/>
      <c r="L63" s="278"/>
      <c r="M63" s="292"/>
    </row>
    <row r="64" s="245" customFormat="1" customHeight="1" spans="1:13">
      <c r="A64" s="273"/>
      <c r="B64" s="277"/>
      <c r="C64" s="275"/>
      <c r="D64" s="278"/>
      <c r="E64" s="278"/>
      <c r="F64" s="278"/>
      <c r="G64" s="277"/>
      <c r="H64" s="277"/>
      <c r="I64" s="291"/>
      <c r="J64" s="277"/>
      <c r="K64" s="277"/>
      <c r="L64" s="278"/>
      <c r="M64" s="292"/>
    </row>
    <row r="65" s="245" customFormat="1" customHeight="1" spans="1:13">
      <c r="A65" s="273"/>
      <c r="B65" s="277"/>
      <c r="C65" s="275"/>
      <c r="D65" s="278"/>
      <c r="E65" s="278"/>
      <c r="F65" s="278"/>
      <c r="G65" s="277"/>
      <c r="H65" s="277"/>
      <c r="I65" s="291"/>
      <c r="J65" s="277"/>
      <c r="K65" s="277"/>
      <c r="L65" s="278"/>
      <c r="M65" s="292"/>
    </row>
    <row r="66" s="245" customFormat="1" customHeight="1" spans="1:13">
      <c r="A66" s="273"/>
      <c r="B66" s="277"/>
      <c r="C66" s="275"/>
      <c r="D66" s="278"/>
      <c r="E66" s="278"/>
      <c r="F66" s="278"/>
      <c r="G66" s="277"/>
      <c r="H66" s="277"/>
      <c r="I66" s="291"/>
      <c r="J66" s="277"/>
      <c r="K66" s="277"/>
      <c r="L66" s="278"/>
      <c r="M66" s="292"/>
    </row>
    <row r="67" s="245" customFormat="1" customHeight="1" spans="1:13">
      <c r="A67" s="273"/>
      <c r="B67" s="277"/>
      <c r="C67" s="275"/>
      <c r="D67" s="278"/>
      <c r="E67" s="278"/>
      <c r="F67" s="278"/>
      <c r="G67" s="277"/>
      <c r="H67" s="277"/>
      <c r="I67" s="291"/>
      <c r="J67" s="277"/>
      <c r="K67" s="277"/>
      <c r="L67" s="278"/>
      <c r="M67" s="292"/>
    </row>
    <row r="68" s="245" customFormat="1" customHeight="1" spans="1:13">
      <c r="A68" s="273"/>
      <c r="B68" s="277"/>
      <c r="C68" s="275"/>
      <c r="D68" s="278"/>
      <c r="E68" s="278"/>
      <c r="F68" s="278"/>
      <c r="G68" s="277"/>
      <c r="H68" s="277"/>
      <c r="I68" s="291"/>
      <c r="J68" s="277"/>
      <c r="K68" s="277"/>
      <c r="L68" s="278"/>
      <c r="M68" s="292"/>
    </row>
    <row r="69" s="245" customFormat="1" customHeight="1" spans="1:13">
      <c r="A69" s="273"/>
      <c r="B69" s="277"/>
      <c r="C69" s="275"/>
      <c r="D69" s="278"/>
      <c r="E69" s="278"/>
      <c r="F69" s="278"/>
      <c r="G69" s="277"/>
      <c r="H69" s="277"/>
      <c r="I69" s="291"/>
      <c r="J69" s="277"/>
      <c r="K69" s="277"/>
      <c r="L69" s="278"/>
      <c r="M69" s="292"/>
    </row>
    <row r="70" s="245" customFormat="1" customHeight="1" spans="1:13">
      <c r="A70" s="273"/>
      <c r="B70" s="277"/>
      <c r="C70" s="275"/>
      <c r="D70" s="278"/>
      <c r="E70" s="278"/>
      <c r="F70" s="278"/>
      <c r="G70" s="277"/>
      <c r="H70" s="277"/>
      <c r="I70" s="291"/>
      <c r="J70" s="277"/>
      <c r="K70" s="277"/>
      <c r="L70" s="278"/>
      <c r="M70" s="292"/>
    </row>
    <row r="71" s="245" customFormat="1" customHeight="1" spans="1:13">
      <c r="A71" s="273"/>
      <c r="B71" s="277"/>
      <c r="C71" s="275"/>
      <c r="D71" s="278"/>
      <c r="E71" s="278"/>
      <c r="F71" s="278"/>
      <c r="G71" s="277"/>
      <c r="H71" s="277"/>
      <c r="I71" s="291"/>
      <c r="J71" s="277"/>
      <c r="K71" s="277"/>
      <c r="L71" s="278"/>
      <c r="M71" s="292"/>
    </row>
    <row r="72" s="245" customFormat="1" customHeight="1" spans="1:13">
      <c r="A72" s="273"/>
      <c r="B72" s="277"/>
      <c r="C72" s="275"/>
      <c r="D72" s="278"/>
      <c r="E72" s="278"/>
      <c r="F72" s="278"/>
      <c r="G72" s="277"/>
      <c r="H72" s="277"/>
      <c r="I72" s="291"/>
      <c r="J72" s="277"/>
      <c r="K72" s="277"/>
      <c r="L72" s="278"/>
      <c r="M72" s="292"/>
    </row>
    <row r="73" s="245" customFormat="1" customHeight="1" spans="1:13">
      <c r="A73" s="273"/>
      <c r="B73" s="277"/>
      <c r="C73" s="275"/>
      <c r="D73" s="278"/>
      <c r="E73" s="278"/>
      <c r="F73" s="278"/>
      <c r="G73" s="277"/>
      <c r="H73" s="277"/>
      <c r="I73" s="291"/>
      <c r="J73" s="277"/>
      <c r="K73" s="277"/>
      <c r="L73" s="278"/>
      <c r="M73" s="292"/>
    </row>
    <row r="74" s="245" customFormat="1" customHeight="1" spans="1:13">
      <c r="A74" s="273"/>
      <c r="B74" s="277"/>
      <c r="C74" s="275"/>
      <c r="D74" s="278"/>
      <c r="E74" s="278"/>
      <c r="F74" s="278"/>
      <c r="G74" s="277"/>
      <c r="H74" s="277"/>
      <c r="I74" s="291"/>
      <c r="J74" s="277"/>
      <c r="K74" s="277"/>
      <c r="L74" s="278"/>
      <c r="M74" s="292"/>
    </row>
    <row r="75" s="245" customFormat="1" customHeight="1" spans="1:13">
      <c r="A75" s="273"/>
      <c r="B75" s="277"/>
      <c r="C75" s="275"/>
      <c r="D75" s="278"/>
      <c r="E75" s="278"/>
      <c r="F75" s="278"/>
      <c r="G75" s="277"/>
      <c r="H75" s="277"/>
      <c r="I75" s="291"/>
      <c r="J75" s="277"/>
      <c r="K75" s="277"/>
      <c r="L75" s="278"/>
      <c r="M75" s="292"/>
    </row>
    <row r="76" s="245" customFormat="1" customHeight="1" spans="1:13">
      <c r="A76" s="273"/>
      <c r="B76" s="277"/>
      <c r="C76" s="275"/>
      <c r="D76" s="278"/>
      <c r="E76" s="278"/>
      <c r="F76" s="278"/>
      <c r="G76" s="277"/>
      <c r="H76" s="277"/>
      <c r="I76" s="291"/>
      <c r="J76" s="277"/>
      <c r="K76" s="277"/>
      <c r="L76" s="278"/>
      <c r="M76" s="292"/>
    </row>
    <row r="77" s="245" customFormat="1" customHeight="1" spans="1:13">
      <c r="A77" s="273"/>
      <c r="B77" s="277"/>
      <c r="C77" s="275"/>
      <c r="D77" s="278"/>
      <c r="E77" s="278"/>
      <c r="F77" s="278"/>
      <c r="G77" s="277"/>
      <c r="H77" s="277"/>
      <c r="I77" s="291"/>
      <c r="J77" s="277"/>
      <c r="K77" s="277"/>
      <c r="L77" s="278"/>
      <c r="M77" s="292"/>
    </row>
    <row r="78" s="245" customFormat="1" customHeight="1" spans="1:13">
      <c r="A78" s="273"/>
      <c r="B78" s="277"/>
      <c r="C78" s="275"/>
      <c r="D78" s="278"/>
      <c r="E78" s="278"/>
      <c r="F78" s="278"/>
      <c r="G78" s="277"/>
      <c r="H78" s="277"/>
      <c r="I78" s="291"/>
      <c r="J78" s="277"/>
      <c r="K78" s="277"/>
      <c r="L78" s="278"/>
      <c r="M78" s="292"/>
    </row>
    <row r="79" s="245" customFormat="1" customHeight="1" spans="1:13">
      <c r="A79" s="273"/>
      <c r="B79" s="277"/>
      <c r="C79" s="275"/>
      <c r="D79" s="278"/>
      <c r="E79" s="278"/>
      <c r="F79" s="278"/>
      <c r="G79" s="277"/>
      <c r="H79" s="277"/>
      <c r="I79" s="291"/>
      <c r="J79" s="277"/>
      <c r="K79" s="277"/>
      <c r="L79" s="278"/>
      <c r="M79" s="292"/>
    </row>
    <row r="80" s="245" customFormat="1" customHeight="1" spans="1:13">
      <c r="A80" s="273"/>
      <c r="B80" s="277"/>
      <c r="C80" s="275"/>
      <c r="D80" s="278"/>
      <c r="E80" s="278"/>
      <c r="F80" s="278"/>
      <c r="G80" s="277"/>
      <c r="H80" s="277"/>
      <c r="I80" s="291"/>
      <c r="J80" s="277"/>
      <c r="K80" s="277"/>
      <c r="L80" s="278"/>
      <c r="M80" s="292"/>
    </row>
    <row r="81" s="245" customFormat="1" customHeight="1" spans="1:13">
      <c r="A81" s="273"/>
      <c r="B81" s="277"/>
      <c r="C81" s="275"/>
      <c r="D81" s="278"/>
      <c r="E81" s="278"/>
      <c r="F81" s="278"/>
      <c r="G81" s="277"/>
      <c r="H81" s="277"/>
      <c r="I81" s="291"/>
      <c r="J81" s="277"/>
      <c r="K81" s="277"/>
      <c r="L81" s="278"/>
      <c r="M81" s="292"/>
    </row>
    <row r="82" s="245" customFormat="1" customHeight="1" spans="1:13">
      <c r="A82" s="273"/>
      <c r="B82" s="277"/>
      <c r="C82" s="275"/>
      <c r="D82" s="278"/>
      <c r="E82" s="278"/>
      <c r="F82" s="278"/>
      <c r="G82" s="277"/>
      <c r="H82" s="277"/>
      <c r="I82" s="291"/>
      <c r="J82" s="277"/>
      <c r="K82" s="277"/>
      <c r="L82" s="278"/>
      <c r="M82" s="292"/>
    </row>
    <row r="83" s="245" customFormat="1" customHeight="1" spans="1:13">
      <c r="A83" s="273"/>
      <c r="B83" s="277"/>
      <c r="C83" s="275"/>
      <c r="D83" s="278"/>
      <c r="E83" s="278"/>
      <c r="F83" s="278"/>
      <c r="G83" s="277"/>
      <c r="H83" s="277"/>
      <c r="I83" s="291"/>
      <c r="J83" s="277"/>
      <c r="K83" s="277"/>
      <c r="L83" s="278"/>
      <c r="M83" s="292"/>
    </row>
    <row r="84" s="245" customFormat="1" customHeight="1" spans="1:13">
      <c r="A84" s="273"/>
      <c r="B84" s="277"/>
      <c r="C84" s="275"/>
      <c r="D84" s="278"/>
      <c r="E84" s="278"/>
      <c r="F84" s="278"/>
      <c r="G84" s="277"/>
      <c r="H84" s="277"/>
      <c r="I84" s="291"/>
      <c r="J84" s="277"/>
      <c r="K84" s="277"/>
      <c r="L84" s="278"/>
      <c r="M84" s="292"/>
    </row>
    <row r="85" s="245" customFormat="1" customHeight="1" spans="1:13">
      <c r="A85" s="273"/>
      <c r="B85" s="277"/>
      <c r="C85" s="275"/>
      <c r="D85" s="278"/>
      <c r="E85" s="278"/>
      <c r="F85" s="278"/>
      <c r="G85" s="277"/>
      <c r="H85" s="277"/>
      <c r="I85" s="291"/>
      <c r="J85" s="277"/>
      <c r="K85" s="277"/>
      <c r="L85" s="278"/>
      <c r="M85" s="292"/>
    </row>
    <row r="86" s="245" customFormat="1" customHeight="1" spans="1:13">
      <c r="A86" s="273"/>
      <c r="B86" s="277"/>
      <c r="C86" s="275"/>
      <c r="D86" s="278"/>
      <c r="E86" s="278"/>
      <c r="F86" s="278"/>
      <c r="G86" s="277"/>
      <c r="H86" s="277"/>
      <c r="I86" s="291"/>
      <c r="J86" s="277"/>
      <c r="K86" s="277"/>
      <c r="L86" s="278"/>
      <c r="M86" s="292"/>
    </row>
    <row r="87" s="245" customFormat="1" customHeight="1" spans="1:13">
      <c r="A87" s="273"/>
      <c r="B87" s="277"/>
      <c r="C87" s="275"/>
      <c r="D87" s="278"/>
      <c r="E87" s="278"/>
      <c r="F87" s="278"/>
      <c r="G87" s="277"/>
      <c r="H87" s="277"/>
      <c r="I87" s="291"/>
      <c r="J87" s="277"/>
      <c r="K87" s="277"/>
      <c r="L87" s="278"/>
      <c r="M87" s="292"/>
    </row>
    <row r="88" s="245" customFormat="1" customHeight="1" spans="1:13">
      <c r="A88" s="273"/>
      <c r="B88" s="277"/>
      <c r="C88" s="275"/>
      <c r="D88" s="278"/>
      <c r="E88" s="278"/>
      <c r="F88" s="278"/>
      <c r="G88" s="277"/>
      <c r="H88" s="277"/>
      <c r="I88" s="291"/>
      <c r="J88" s="277"/>
      <c r="K88" s="277"/>
      <c r="L88" s="278"/>
      <c r="M88" s="292"/>
    </row>
    <row r="89" s="245" customFormat="1" customHeight="1" spans="1:13">
      <c r="A89" s="273"/>
      <c r="B89" s="277"/>
      <c r="C89" s="275"/>
      <c r="D89" s="278"/>
      <c r="E89" s="278"/>
      <c r="F89" s="278"/>
      <c r="G89" s="277"/>
      <c r="H89" s="277"/>
      <c r="I89" s="291"/>
      <c r="J89" s="277"/>
      <c r="K89" s="277"/>
      <c r="L89" s="278"/>
      <c r="M89" s="292"/>
    </row>
    <row r="90" s="245" customFormat="1" customHeight="1" spans="1:13">
      <c r="A90" s="273"/>
      <c r="B90" s="277"/>
      <c r="C90" s="275"/>
      <c r="D90" s="278"/>
      <c r="E90" s="278"/>
      <c r="F90" s="278"/>
      <c r="G90" s="277"/>
      <c r="H90" s="277"/>
      <c r="I90" s="291"/>
      <c r="J90" s="277"/>
      <c r="K90" s="277"/>
      <c r="L90" s="278"/>
      <c r="M90" s="292"/>
    </row>
    <row r="91" s="245" customFormat="1" customHeight="1" spans="1:13">
      <c r="A91" s="273"/>
      <c r="B91" s="277"/>
      <c r="C91" s="275"/>
      <c r="D91" s="278"/>
      <c r="E91" s="278"/>
      <c r="F91" s="278"/>
      <c r="G91" s="277"/>
      <c r="H91" s="277"/>
      <c r="I91" s="291"/>
      <c r="J91" s="277"/>
      <c r="K91" s="277"/>
      <c r="L91" s="278"/>
      <c r="M91" s="292"/>
    </row>
    <row r="92" s="245" customFormat="1" customHeight="1" spans="1:13">
      <c r="A92" s="273"/>
      <c r="B92" s="277"/>
      <c r="C92" s="275"/>
      <c r="D92" s="278"/>
      <c r="E92" s="278"/>
      <c r="F92" s="278"/>
      <c r="G92" s="277"/>
      <c r="H92" s="277"/>
      <c r="I92" s="291"/>
      <c r="J92" s="277"/>
      <c r="K92" s="277"/>
      <c r="L92" s="278"/>
      <c r="M92" s="292"/>
    </row>
    <row r="93" s="245" customFormat="1" customHeight="1" spans="1:13">
      <c r="A93" s="273"/>
      <c r="B93" s="277"/>
      <c r="C93" s="275"/>
      <c r="D93" s="278"/>
      <c r="E93" s="278"/>
      <c r="F93" s="278"/>
      <c r="G93" s="277"/>
      <c r="H93" s="277"/>
      <c r="I93" s="291"/>
      <c r="J93" s="277"/>
      <c r="K93" s="277"/>
      <c r="L93" s="278"/>
      <c r="M93" s="292"/>
    </row>
    <row r="94" s="245" customFormat="1" customHeight="1" spans="1:13">
      <c r="A94" s="273"/>
      <c r="B94" s="277"/>
      <c r="C94" s="275"/>
      <c r="D94" s="278"/>
      <c r="E94" s="278"/>
      <c r="F94" s="278"/>
      <c r="G94" s="277"/>
      <c r="H94" s="277"/>
      <c r="I94" s="291"/>
      <c r="J94" s="277"/>
      <c r="K94" s="277"/>
      <c r="L94" s="278"/>
      <c r="M94" s="292"/>
    </row>
    <row r="95" s="245" customFormat="1" customHeight="1" spans="1:13">
      <c r="A95" s="273"/>
      <c r="B95" s="277"/>
      <c r="C95" s="275"/>
      <c r="D95" s="278"/>
      <c r="E95" s="278"/>
      <c r="F95" s="278"/>
      <c r="G95" s="277"/>
      <c r="H95" s="277"/>
      <c r="I95" s="291"/>
      <c r="J95" s="277"/>
      <c r="K95" s="277"/>
      <c r="L95" s="278"/>
      <c r="M95" s="292"/>
    </row>
    <row r="96" s="245" customFormat="1" customHeight="1" spans="1:13">
      <c r="A96" s="273"/>
      <c r="B96" s="277"/>
      <c r="C96" s="275"/>
      <c r="D96" s="278"/>
      <c r="E96" s="278"/>
      <c r="F96" s="278"/>
      <c r="G96" s="277"/>
      <c r="H96" s="277"/>
      <c r="I96" s="291"/>
      <c r="J96" s="277"/>
      <c r="K96" s="277"/>
      <c r="L96" s="278"/>
      <c r="M96" s="292"/>
    </row>
    <row r="97" s="245" customFormat="1" customHeight="1" spans="1:13">
      <c r="A97" s="273"/>
      <c r="B97" s="277"/>
      <c r="C97" s="275"/>
      <c r="D97" s="278"/>
      <c r="E97" s="278"/>
      <c r="F97" s="278"/>
      <c r="G97" s="277"/>
      <c r="H97" s="277"/>
      <c r="I97" s="291"/>
      <c r="J97" s="277"/>
      <c r="K97" s="277"/>
      <c r="L97" s="278"/>
      <c r="M97" s="292"/>
    </row>
    <row r="98" s="245" customFormat="1" customHeight="1" spans="1:13">
      <c r="A98" s="273"/>
      <c r="B98" s="277"/>
      <c r="C98" s="275"/>
      <c r="D98" s="278"/>
      <c r="E98" s="278"/>
      <c r="F98" s="278"/>
      <c r="G98" s="277"/>
      <c r="H98" s="277"/>
      <c r="I98" s="291"/>
      <c r="J98" s="277"/>
      <c r="K98" s="277"/>
      <c r="L98" s="278"/>
      <c r="M98" s="292"/>
    </row>
    <row r="99" s="245" customFormat="1" customHeight="1" spans="1:13">
      <c r="A99" s="273"/>
      <c r="B99" s="277"/>
      <c r="C99" s="275"/>
      <c r="D99" s="278"/>
      <c r="E99" s="278"/>
      <c r="F99" s="278"/>
      <c r="G99" s="277"/>
      <c r="H99" s="277"/>
      <c r="I99" s="291"/>
      <c r="J99" s="277"/>
      <c r="K99" s="277"/>
      <c r="L99" s="278"/>
      <c r="M99" s="292"/>
    </row>
    <row r="100" s="245" customFormat="1" customHeight="1" spans="1:13">
      <c r="A100" s="273"/>
      <c r="B100" s="277"/>
      <c r="C100" s="275"/>
      <c r="D100" s="278"/>
      <c r="E100" s="278"/>
      <c r="F100" s="278"/>
      <c r="G100" s="277"/>
      <c r="H100" s="277"/>
      <c r="I100" s="291"/>
      <c r="J100" s="277"/>
      <c r="K100" s="277"/>
      <c r="L100" s="278"/>
      <c r="M100" s="292"/>
    </row>
    <row r="101" s="245" customFormat="1" customHeight="1" spans="1:13">
      <c r="A101" s="273"/>
      <c r="B101" s="277"/>
      <c r="C101" s="275"/>
      <c r="D101" s="278"/>
      <c r="E101" s="278"/>
      <c r="F101" s="278"/>
      <c r="G101" s="277"/>
      <c r="H101" s="277"/>
      <c r="I101" s="291"/>
      <c r="J101" s="277"/>
      <c r="K101" s="277"/>
      <c r="L101" s="278"/>
      <c r="M101" s="292"/>
    </row>
    <row r="102" s="245" customFormat="1" customHeight="1" spans="1:13">
      <c r="A102" s="273"/>
      <c r="B102" s="277"/>
      <c r="C102" s="275"/>
      <c r="D102" s="278"/>
      <c r="E102" s="278"/>
      <c r="F102" s="278"/>
      <c r="G102" s="277"/>
      <c r="H102" s="277"/>
      <c r="I102" s="291"/>
      <c r="J102" s="277"/>
      <c r="K102" s="277"/>
      <c r="L102" s="278"/>
      <c r="M102" s="292"/>
    </row>
    <row r="103" s="245" customFormat="1" customHeight="1" spans="1:13">
      <c r="A103" s="273"/>
      <c r="B103" s="277"/>
      <c r="C103" s="275"/>
      <c r="D103" s="278"/>
      <c r="E103" s="278"/>
      <c r="F103" s="278"/>
      <c r="G103" s="277"/>
      <c r="H103" s="277"/>
      <c r="I103" s="291"/>
      <c r="J103" s="277"/>
      <c r="K103" s="277"/>
      <c r="L103" s="278"/>
      <c r="M103" s="292"/>
    </row>
    <row r="104" s="245" customFormat="1" customHeight="1" spans="1:13">
      <c r="A104" s="273"/>
      <c r="B104" s="277"/>
      <c r="C104" s="275"/>
      <c r="D104" s="278"/>
      <c r="E104" s="278"/>
      <c r="F104" s="278"/>
      <c r="G104" s="277"/>
      <c r="H104" s="277"/>
      <c r="I104" s="291"/>
      <c r="J104" s="277"/>
      <c r="K104" s="277"/>
      <c r="L104" s="278"/>
      <c r="M104" s="292"/>
    </row>
    <row r="105" s="245" customFormat="1" customHeight="1" spans="1:13">
      <c r="A105" s="273"/>
      <c r="B105" s="277"/>
      <c r="C105" s="275"/>
      <c r="D105" s="278"/>
      <c r="E105" s="278"/>
      <c r="F105" s="278"/>
      <c r="G105" s="277"/>
      <c r="H105" s="277"/>
      <c r="I105" s="291"/>
      <c r="J105" s="277"/>
      <c r="K105" s="277"/>
      <c r="L105" s="278"/>
      <c r="M105" s="292"/>
    </row>
    <row r="106" s="245" customFormat="1" customHeight="1" spans="1:13">
      <c r="A106" s="273"/>
      <c r="B106" s="277"/>
      <c r="C106" s="275"/>
      <c r="D106" s="278"/>
      <c r="E106" s="278"/>
      <c r="F106" s="278"/>
      <c r="G106" s="277"/>
      <c r="H106" s="277"/>
      <c r="I106" s="291"/>
      <c r="J106" s="277"/>
      <c r="K106" s="277"/>
      <c r="L106" s="278"/>
      <c r="M106" s="292"/>
    </row>
    <row r="107" s="245" customFormat="1" customHeight="1" spans="1:13">
      <c r="A107" s="273"/>
      <c r="B107" s="277"/>
      <c r="C107" s="275"/>
      <c r="D107" s="278"/>
      <c r="E107" s="278"/>
      <c r="F107" s="278"/>
      <c r="G107" s="277"/>
      <c r="H107" s="277"/>
      <c r="I107" s="291"/>
      <c r="J107" s="277"/>
      <c r="K107" s="277"/>
      <c r="L107" s="278"/>
      <c r="M107" s="292"/>
    </row>
    <row r="108" s="245" customFormat="1" customHeight="1" spans="1:13">
      <c r="A108" s="273"/>
      <c r="B108" s="277"/>
      <c r="C108" s="275"/>
      <c r="D108" s="278"/>
      <c r="E108" s="278"/>
      <c r="F108" s="278"/>
      <c r="G108" s="277"/>
      <c r="H108" s="277"/>
      <c r="I108" s="291"/>
      <c r="J108" s="277"/>
      <c r="K108" s="277"/>
      <c r="L108" s="278"/>
      <c r="M108" s="292"/>
    </row>
    <row r="109" s="245" customFormat="1" customHeight="1" spans="1:13">
      <c r="A109" s="273"/>
      <c r="B109" s="277"/>
      <c r="C109" s="275"/>
      <c r="D109" s="278"/>
      <c r="E109" s="278"/>
      <c r="F109" s="278"/>
      <c r="G109" s="277"/>
      <c r="H109" s="277"/>
      <c r="I109" s="291"/>
      <c r="J109" s="277"/>
      <c r="K109" s="277"/>
      <c r="L109" s="278"/>
      <c r="M109" s="292"/>
    </row>
    <row r="110" s="245" customFormat="1" customHeight="1" spans="1:13">
      <c r="A110" s="273"/>
      <c r="B110" s="277"/>
      <c r="C110" s="275"/>
      <c r="D110" s="278"/>
      <c r="E110" s="278"/>
      <c r="F110" s="278"/>
      <c r="G110" s="277"/>
      <c r="H110" s="277"/>
      <c r="I110" s="291"/>
      <c r="J110" s="277"/>
      <c r="K110" s="277"/>
      <c r="L110" s="278"/>
      <c r="M110" s="292"/>
    </row>
    <row r="111" s="245" customFormat="1" customHeight="1" spans="1:13">
      <c r="A111" s="273"/>
      <c r="B111" s="277"/>
      <c r="C111" s="275"/>
      <c r="D111" s="278"/>
      <c r="E111" s="278"/>
      <c r="F111" s="278"/>
      <c r="G111" s="277"/>
      <c r="H111" s="277"/>
      <c r="I111" s="291"/>
      <c r="J111" s="277"/>
      <c r="K111" s="277"/>
      <c r="L111" s="278"/>
      <c r="M111" s="292"/>
    </row>
    <row r="112" s="245" customFormat="1" customHeight="1" spans="1:13">
      <c r="A112" s="273"/>
      <c r="B112" s="277"/>
      <c r="C112" s="275"/>
      <c r="D112" s="278"/>
      <c r="E112" s="278"/>
      <c r="F112" s="278"/>
      <c r="G112" s="277"/>
      <c r="H112" s="277"/>
      <c r="I112" s="291"/>
      <c r="J112" s="277"/>
      <c r="K112" s="277"/>
      <c r="L112" s="278"/>
      <c r="M112" s="292"/>
    </row>
    <row r="113" s="245" customFormat="1" customHeight="1" spans="1:13">
      <c r="A113" s="273"/>
      <c r="B113" s="277"/>
      <c r="C113" s="275"/>
      <c r="D113" s="278"/>
      <c r="E113" s="278"/>
      <c r="F113" s="278"/>
      <c r="G113" s="277"/>
      <c r="H113" s="277"/>
      <c r="I113" s="291"/>
      <c r="J113" s="277"/>
      <c r="K113" s="277"/>
      <c r="L113" s="278"/>
      <c r="M113" s="292"/>
    </row>
    <row r="114" s="245" customFormat="1" customHeight="1" spans="1:13">
      <c r="A114" s="273"/>
      <c r="B114" s="277"/>
      <c r="C114" s="275"/>
      <c r="D114" s="278"/>
      <c r="E114" s="278"/>
      <c r="F114" s="278"/>
      <c r="G114" s="277"/>
      <c r="H114" s="277"/>
      <c r="I114" s="291"/>
      <c r="J114" s="277"/>
      <c r="K114" s="277"/>
      <c r="L114" s="278"/>
      <c r="M114" s="292"/>
    </row>
    <row r="115" s="245" customFormat="1" customHeight="1" spans="1:13">
      <c r="A115" s="273"/>
      <c r="B115" s="277"/>
      <c r="C115" s="275"/>
      <c r="D115" s="278"/>
      <c r="E115" s="278"/>
      <c r="F115" s="278"/>
      <c r="G115" s="277"/>
      <c r="H115" s="277"/>
      <c r="I115" s="291"/>
      <c r="J115" s="277"/>
      <c r="K115" s="277"/>
      <c r="L115" s="278"/>
      <c r="M115" s="292"/>
    </row>
    <row r="116" s="245" customFormat="1" customHeight="1" spans="1:13">
      <c r="A116" s="273"/>
      <c r="B116" s="277"/>
      <c r="C116" s="275"/>
      <c r="D116" s="278"/>
      <c r="E116" s="278"/>
      <c r="F116" s="278"/>
      <c r="G116" s="277"/>
      <c r="H116" s="277"/>
      <c r="I116" s="291"/>
      <c r="J116" s="277"/>
      <c r="K116" s="277"/>
      <c r="L116" s="278"/>
      <c r="M116" s="292"/>
    </row>
    <row r="117" s="245" customFormat="1" customHeight="1" spans="1:13">
      <c r="A117" s="273"/>
      <c r="B117" s="277"/>
      <c r="C117" s="275"/>
      <c r="D117" s="278"/>
      <c r="E117" s="278"/>
      <c r="F117" s="278"/>
      <c r="G117" s="277"/>
      <c r="H117" s="277"/>
      <c r="I117" s="291"/>
      <c r="J117" s="277"/>
      <c r="K117" s="277"/>
      <c r="L117" s="278"/>
      <c r="M117" s="292"/>
    </row>
    <row r="118" s="245" customFormat="1" customHeight="1" spans="1:13">
      <c r="A118" s="273"/>
      <c r="B118" s="277"/>
      <c r="C118" s="275"/>
      <c r="D118" s="278"/>
      <c r="E118" s="278"/>
      <c r="F118" s="278"/>
      <c r="G118" s="277"/>
      <c r="H118" s="277"/>
      <c r="I118" s="291"/>
      <c r="J118" s="277"/>
      <c r="K118" s="277"/>
      <c r="L118" s="278"/>
      <c r="M118" s="292"/>
    </row>
    <row r="119" s="245" customFormat="1" customHeight="1" spans="1:13">
      <c r="A119" s="273"/>
      <c r="B119" s="277"/>
      <c r="C119" s="275"/>
      <c r="D119" s="278"/>
      <c r="E119" s="278"/>
      <c r="F119" s="278"/>
      <c r="G119" s="277"/>
      <c r="H119" s="277"/>
      <c r="I119" s="291"/>
      <c r="J119" s="277"/>
      <c r="K119" s="277"/>
      <c r="L119" s="278"/>
      <c r="M119" s="292"/>
    </row>
    <row r="120" s="245" customFormat="1" customHeight="1" spans="1:13">
      <c r="A120" s="273"/>
      <c r="B120" s="277"/>
      <c r="C120" s="275"/>
      <c r="D120" s="278"/>
      <c r="E120" s="278"/>
      <c r="F120" s="278"/>
      <c r="G120" s="277"/>
      <c r="H120" s="277"/>
      <c r="I120" s="291"/>
      <c r="J120" s="277"/>
      <c r="K120" s="277"/>
      <c r="L120" s="278"/>
      <c r="M120" s="292"/>
    </row>
    <row r="121" s="245" customFormat="1" customHeight="1" spans="1:13">
      <c r="A121" s="273"/>
      <c r="B121" s="277"/>
      <c r="C121" s="275"/>
      <c r="D121" s="278"/>
      <c r="E121" s="278"/>
      <c r="F121" s="278"/>
      <c r="G121" s="277"/>
      <c r="H121" s="277"/>
      <c r="I121" s="291"/>
      <c r="J121" s="277"/>
      <c r="K121" s="277"/>
      <c r="L121" s="278"/>
      <c r="M121" s="292"/>
    </row>
    <row r="122" s="245" customFormat="1" customHeight="1" spans="1:13">
      <c r="A122" s="273"/>
      <c r="B122" s="277"/>
      <c r="C122" s="275"/>
      <c r="D122" s="278"/>
      <c r="E122" s="278"/>
      <c r="F122" s="278"/>
      <c r="G122" s="277"/>
      <c r="H122" s="277"/>
      <c r="I122" s="291"/>
      <c r="J122" s="277"/>
      <c r="K122" s="277"/>
      <c r="L122" s="278"/>
      <c r="M122" s="292"/>
    </row>
    <row r="123" s="245" customFormat="1" customHeight="1" spans="1:13">
      <c r="A123" s="273"/>
      <c r="B123" s="277"/>
      <c r="C123" s="275"/>
      <c r="D123" s="278"/>
      <c r="E123" s="278"/>
      <c r="F123" s="278"/>
      <c r="G123" s="277"/>
      <c r="H123" s="277"/>
      <c r="I123" s="291"/>
      <c r="J123" s="277"/>
      <c r="K123" s="277"/>
      <c r="L123" s="278"/>
      <c r="M123" s="292"/>
    </row>
    <row r="124" s="245" customFormat="1" customHeight="1" spans="1:13">
      <c r="A124" s="273"/>
      <c r="B124" s="277"/>
      <c r="C124" s="275"/>
      <c r="D124" s="278"/>
      <c r="E124" s="278"/>
      <c r="F124" s="278"/>
      <c r="G124" s="277"/>
      <c r="H124" s="277"/>
      <c r="I124" s="291"/>
      <c r="J124" s="277"/>
      <c r="K124" s="277"/>
      <c r="L124" s="278"/>
      <c r="M124" s="292"/>
    </row>
    <row r="125" s="245" customFormat="1" customHeight="1" spans="1:13">
      <c r="A125" s="273"/>
      <c r="B125" s="277"/>
      <c r="C125" s="275"/>
      <c r="D125" s="278"/>
      <c r="E125" s="278"/>
      <c r="F125" s="278"/>
      <c r="G125" s="277"/>
      <c r="H125" s="277"/>
      <c r="I125" s="291"/>
      <c r="J125" s="277"/>
      <c r="K125" s="277"/>
      <c r="L125" s="278"/>
      <c r="M125" s="292"/>
    </row>
    <row r="126" s="245" customFormat="1" customHeight="1" spans="1:13">
      <c r="A126" s="273"/>
      <c r="B126" s="277"/>
      <c r="C126" s="275"/>
      <c r="D126" s="278"/>
      <c r="E126" s="278"/>
      <c r="F126" s="278"/>
      <c r="G126" s="277"/>
      <c r="H126" s="277"/>
      <c r="I126" s="291"/>
      <c r="J126" s="277"/>
      <c r="K126" s="277"/>
      <c r="L126" s="278"/>
      <c r="M126" s="292"/>
    </row>
    <row r="127" s="245" customFormat="1" customHeight="1" spans="1:13">
      <c r="A127" s="273"/>
      <c r="B127" s="277"/>
      <c r="C127" s="275"/>
      <c r="D127" s="278"/>
      <c r="E127" s="278"/>
      <c r="F127" s="278"/>
      <c r="G127" s="277"/>
      <c r="H127" s="277"/>
      <c r="I127" s="291"/>
      <c r="J127" s="277"/>
      <c r="K127" s="277"/>
      <c r="L127" s="278"/>
      <c r="M127" s="292"/>
    </row>
    <row r="128" s="245" customFormat="1" customHeight="1" spans="1:13">
      <c r="A128" s="273"/>
      <c r="B128" s="277"/>
      <c r="C128" s="275"/>
      <c r="D128" s="278"/>
      <c r="E128" s="278"/>
      <c r="F128" s="278"/>
      <c r="G128" s="277"/>
      <c r="H128" s="277"/>
      <c r="I128" s="291"/>
      <c r="J128" s="277"/>
      <c r="K128" s="277"/>
      <c r="L128" s="278"/>
      <c r="M128" s="292"/>
    </row>
    <row r="129" s="245" customFormat="1" customHeight="1" spans="1:13">
      <c r="A129" s="273"/>
      <c r="B129" s="277"/>
      <c r="C129" s="275"/>
      <c r="D129" s="278"/>
      <c r="E129" s="278"/>
      <c r="F129" s="278"/>
      <c r="G129" s="277"/>
      <c r="H129" s="277"/>
      <c r="I129" s="291"/>
      <c r="J129" s="277"/>
      <c r="K129" s="277"/>
      <c r="L129" s="278"/>
      <c r="M129" s="292"/>
    </row>
    <row r="130" s="245" customFormat="1" customHeight="1" spans="1:13">
      <c r="A130" s="273"/>
      <c r="B130" s="277"/>
      <c r="C130" s="275"/>
      <c r="D130" s="278"/>
      <c r="E130" s="278"/>
      <c r="F130" s="278"/>
      <c r="G130" s="277"/>
      <c r="H130" s="277"/>
      <c r="I130" s="291"/>
      <c r="J130" s="277"/>
      <c r="K130" s="277"/>
      <c r="L130" s="278"/>
      <c r="M130" s="292"/>
    </row>
    <row r="131" s="245" customFormat="1" customHeight="1" spans="1:13">
      <c r="A131" s="273"/>
      <c r="B131" s="277"/>
      <c r="C131" s="275"/>
      <c r="D131" s="278"/>
      <c r="E131" s="278"/>
      <c r="F131" s="278"/>
      <c r="G131" s="277"/>
      <c r="H131" s="277"/>
      <c r="I131" s="291"/>
      <c r="J131" s="277"/>
      <c r="K131" s="277"/>
      <c r="L131" s="278"/>
      <c r="M131" s="292"/>
    </row>
    <row r="132" s="245" customFormat="1" customHeight="1" spans="1:13">
      <c r="A132" s="273"/>
      <c r="B132" s="277"/>
      <c r="C132" s="275"/>
      <c r="D132" s="278"/>
      <c r="E132" s="278"/>
      <c r="F132" s="278"/>
      <c r="G132" s="277"/>
      <c r="H132" s="277"/>
      <c r="I132" s="291"/>
      <c r="J132" s="277"/>
      <c r="K132" s="277"/>
      <c r="L132" s="278"/>
      <c r="M132" s="292"/>
    </row>
    <row r="133" s="245" customFormat="1" customHeight="1" spans="1:13">
      <c r="A133" s="273"/>
      <c r="B133" s="277"/>
      <c r="C133" s="275"/>
      <c r="D133" s="278"/>
      <c r="E133" s="278"/>
      <c r="F133" s="278"/>
      <c r="G133" s="277"/>
      <c r="H133" s="277"/>
      <c r="I133" s="291"/>
      <c r="J133" s="277"/>
      <c r="K133" s="277"/>
      <c r="L133" s="278"/>
      <c r="M133" s="292"/>
    </row>
    <row r="134" s="245" customFormat="1" customHeight="1" spans="1:13">
      <c r="A134" s="273"/>
      <c r="B134" s="277"/>
      <c r="C134" s="275"/>
      <c r="D134" s="278"/>
      <c r="E134" s="278"/>
      <c r="F134" s="278"/>
      <c r="G134" s="277"/>
      <c r="H134" s="277"/>
      <c r="I134" s="291"/>
      <c r="J134" s="277"/>
      <c r="K134" s="277"/>
      <c r="L134" s="278"/>
      <c r="M134" s="292"/>
    </row>
    <row r="135" s="245" customFormat="1" customHeight="1" spans="1:13">
      <c r="A135" s="273"/>
      <c r="B135" s="277"/>
      <c r="C135" s="275"/>
      <c r="D135" s="278"/>
      <c r="E135" s="278"/>
      <c r="F135" s="278"/>
      <c r="G135" s="277"/>
      <c r="H135" s="277"/>
      <c r="I135" s="291"/>
      <c r="J135" s="277"/>
      <c r="K135" s="277"/>
      <c r="L135" s="278"/>
      <c r="M135" s="292"/>
    </row>
    <row r="136" s="245" customFormat="1" customHeight="1" spans="1:13">
      <c r="A136" s="273"/>
      <c r="B136" s="277"/>
      <c r="C136" s="275"/>
      <c r="D136" s="278"/>
      <c r="E136" s="278"/>
      <c r="F136" s="278"/>
      <c r="G136" s="277"/>
      <c r="H136" s="277"/>
      <c r="I136" s="291"/>
      <c r="J136" s="277"/>
      <c r="K136" s="277"/>
      <c r="L136" s="278"/>
      <c r="M136" s="292"/>
    </row>
    <row r="137" s="245" customFormat="1" customHeight="1" spans="1:13">
      <c r="A137" s="273"/>
      <c r="B137" s="277"/>
      <c r="C137" s="275"/>
      <c r="D137" s="278"/>
      <c r="E137" s="278"/>
      <c r="F137" s="278"/>
      <c r="G137" s="277"/>
      <c r="H137" s="277"/>
      <c r="I137" s="291"/>
      <c r="J137" s="277"/>
      <c r="K137" s="277"/>
      <c r="L137" s="278"/>
      <c r="M137" s="292"/>
    </row>
    <row r="138" s="245" customFormat="1" customHeight="1" spans="1:13">
      <c r="A138" s="273"/>
      <c r="B138" s="277"/>
      <c r="C138" s="275"/>
      <c r="D138" s="278"/>
      <c r="E138" s="278"/>
      <c r="F138" s="278"/>
      <c r="G138" s="277"/>
      <c r="H138" s="277"/>
      <c r="I138" s="291"/>
      <c r="J138" s="277"/>
      <c r="K138" s="277"/>
      <c r="L138" s="278"/>
      <c r="M138" s="292"/>
    </row>
    <row r="139" s="245" customFormat="1" customHeight="1" spans="1:13">
      <c r="A139" s="273"/>
      <c r="B139" s="277"/>
      <c r="C139" s="275"/>
      <c r="D139" s="278"/>
      <c r="E139" s="278"/>
      <c r="F139" s="278"/>
      <c r="G139" s="277"/>
      <c r="H139" s="277"/>
      <c r="I139" s="291"/>
      <c r="J139" s="277"/>
      <c r="K139" s="277"/>
      <c r="L139" s="278"/>
      <c r="M139" s="292"/>
    </row>
    <row r="140" s="245" customFormat="1" customHeight="1" spans="1:13">
      <c r="A140" s="273"/>
      <c r="B140" s="277"/>
      <c r="C140" s="275"/>
      <c r="D140" s="278"/>
      <c r="E140" s="278"/>
      <c r="F140" s="278"/>
      <c r="G140" s="277"/>
      <c r="H140" s="277"/>
      <c r="I140" s="291"/>
      <c r="J140" s="277"/>
      <c r="K140" s="277"/>
      <c r="L140" s="278"/>
      <c r="M140" s="292"/>
    </row>
    <row r="141" s="245" customFormat="1" customHeight="1" spans="1:13">
      <c r="A141" s="273"/>
      <c r="B141" s="277"/>
      <c r="C141" s="275"/>
      <c r="D141" s="278"/>
      <c r="E141" s="278"/>
      <c r="F141" s="278"/>
      <c r="G141" s="277"/>
      <c r="H141" s="277"/>
      <c r="I141" s="291"/>
      <c r="J141" s="277"/>
      <c r="K141" s="277"/>
      <c r="L141" s="278"/>
      <c r="M141" s="292"/>
    </row>
    <row r="142" s="245" customFormat="1" customHeight="1" spans="1:13">
      <c r="A142" s="273"/>
      <c r="B142" s="277"/>
      <c r="C142" s="275"/>
      <c r="D142" s="278"/>
      <c r="E142" s="278"/>
      <c r="F142" s="278"/>
      <c r="G142" s="277"/>
      <c r="H142" s="277"/>
      <c r="I142" s="291"/>
      <c r="J142" s="277"/>
      <c r="K142" s="277"/>
      <c r="L142" s="278"/>
      <c r="M142" s="292"/>
    </row>
    <row r="143" s="245" customFormat="1" customHeight="1" spans="1:13">
      <c r="A143" s="273"/>
      <c r="B143" s="277"/>
      <c r="C143" s="275"/>
      <c r="D143" s="278"/>
      <c r="E143" s="278"/>
      <c r="F143" s="278"/>
      <c r="G143" s="277"/>
      <c r="H143" s="277"/>
      <c r="I143" s="291"/>
      <c r="J143" s="277"/>
      <c r="K143" s="277"/>
      <c r="L143" s="278"/>
      <c r="M143" s="292"/>
    </row>
    <row r="144" s="245" customFormat="1" customHeight="1" spans="1:13">
      <c r="A144" s="273"/>
      <c r="B144" s="277"/>
      <c r="C144" s="275"/>
      <c r="D144" s="278"/>
      <c r="E144" s="278"/>
      <c r="F144" s="278"/>
      <c r="G144" s="277"/>
      <c r="H144" s="277"/>
      <c r="I144" s="291"/>
      <c r="J144" s="277"/>
      <c r="K144" s="277"/>
      <c r="L144" s="278"/>
      <c r="M144" s="292"/>
    </row>
    <row r="145" s="245" customFormat="1" customHeight="1" spans="1:13">
      <c r="A145" s="273"/>
      <c r="B145" s="277"/>
      <c r="C145" s="275"/>
      <c r="D145" s="278"/>
      <c r="E145" s="278"/>
      <c r="F145" s="278"/>
      <c r="G145" s="277"/>
      <c r="H145" s="277"/>
      <c r="I145" s="291"/>
      <c r="J145" s="277"/>
      <c r="K145" s="277"/>
      <c r="L145" s="278"/>
      <c r="M145" s="292"/>
    </row>
    <row r="146" s="245" customFormat="1" customHeight="1" spans="1:13">
      <c r="A146" s="273"/>
      <c r="B146" s="277"/>
      <c r="C146" s="275"/>
      <c r="D146" s="278"/>
      <c r="E146" s="278"/>
      <c r="F146" s="278"/>
      <c r="G146" s="277"/>
      <c r="H146" s="277"/>
      <c r="I146" s="291"/>
      <c r="J146" s="277"/>
      <c r="K146" s="277"/>
      <c r="L146" s="278"/>
      <c r="M146" s="292"/>
    </row>
    <row r="147" s="245" customFormat="1" customHeight="1" spans="1:13">
      <c r="A147" s="273"/>
      <c r="B147" s="277"/>
      <c r="C147" s="275"/>
      <c r="D147" s="278"/>
      <c r="E147" s="278"/>
      <c r="F147" s="278"/>
      <c r="G147" s="277"/>
      <c r="H147" s="277"/>
      <c r="I147" s="291"/>
      <c r="J147" s="277"/>
      <c r="K147" s="277"/>
      <c r="L147" s="278"/>
      <c r="M147" s="292"/>
    </row>
    <row r="148" s="245" customFormat="1" customHeight="1" spans="1:13">
      <c r="A148" s="273"/>
      <c r="B148" s="277"/>
      <c r="C148" s="275"/>
      <c r="D148" s="278"/>
      <c r="E148" s="278"/>
      <c r="F148" s="278"/>
      <c r="G148" s="277"/>
      <c r="H148" s="277"/>
      <c r="I148" s="291"/>
      <c r="J148" s="277"/>
      <c r="K148" s="277"/>
      <c r="L148" s="278"/>
      <c r="M148" s="292"/>
    </row>
    <row r="149" s="245" customFormat="1" customHeight="1" spans="1:13">
      <c r="A149" s="273"/>
      <c r="B149" s="277"/>
      <c r="C149" s="275"/>
      <c r="D149" s="278"/>
      <c r="E149" s="278"/>
      <c r="F149" s="278"/>
      <c r="G149" s="277"/>
      <c r="H149" s="277"/>
      <c r="I149" s="291"/>
      <c r="J149" s="277"/>
      <c r="K149" s="277"/>
      <c r="L149" s="278"/>
      <c r="M149" s="292"/>
    </row>
    <row r="150" s="245" customFormat="1" customHeight="1" spans="1:13">
      <c r="A150" s="273"/>
      <c r="B150" s="277"/>
      <c r="C150" s="275"/>
      <c r="D150" s="278"/>
      <c r="E150" s="278"/>
      <c r="F150" s="278"/>
      <c r="G150" s="277"/>
      <c r="H150" s="277"/>
      <c r="I150" s="291"/>
      <c r="J150" s="277"/>
      <c r="K150" s="277"/>
      <c r="L150" s="278"/>
      <c r="M150" s="292"/>
    </row>
    <row r="151" s="245" customFormat="1" customHeight="1" spans="1:13">
      <c r="A151" s="273"/>
      <c r="B151" s="277"/>
      <c r="C151" s="275"/>
      <c r="D151" s="278"/>
      <c r="E151" s="278"/>
      <c r="F151" s="278"/>
      <c r="G151" s="277"/>
      <c r="H151" s="277"/>
      <c r="I151" s="291"/>
      <c r="J151" s="277"/>
      <c r="K151" s="277"/>
      <c r="L151" s="278"/>
      <c r="M151" s="292"/>
    </row>
    <row r="152" s="245" customFormat="1" customHeight="1" spans="1:13">
      <c r="A152" s="273"/>
      <c r="B152" s="277"/>
      <c r="C152" s="275"/>
      <c r="D152" s="278"/>
      <c r="E152" s="278"/>
      <c r="F152" s="278"/>
      <c r="G152" s="277"/>
      <c r="H152" s="277"/>
      <c r="I152" s="291"/>
      <c r="J152" s="277"/>
      <c r="K152" s="277"/>
      <c r="L152" s="278"/>
      <c r="M152" s="292"/>
    </row>
    <row r="153" s="245" customFormat="1" customHeight="1" spans="1:13">
      <c r="A153" s="273"/>
      <c r="B153" s="277"/>
      <c r="C153" s="275"/>
      <c r="D153" s="278"/>
      <c r="E153" s="278"/>
      <c r="F153" s="278"/>
      <c r="G153" s="277"/>
      <c r="H153" s="277"/>
      <c r="I153" s="291"/>
      <c r="J153" s="277"/>
      <c r="K153" s="277"/>
      <c r="L153" s="278"/>
      <c r="M153" s="292"/>
    </row>
    <row r="154" s="245" customFormat="1" customHeight="1" spans="1:13">
      <c r="A154" s="273"/>
      <c r="B154" s="277"/>
      <c r="C154" s="275"/>
      <c r="D154" s="278"/>
      <c r="E154" s="278"/>
      <c r="F154" s="278"/>
      <c r="G154" s="277"/>
      <c r="H154" s="277"/>
      <c r="I154" s="291"/>
      <c r="J154" s="277"/>
      <c r="K154" s="277"/>
      <c r="L154" s="278"/>
      <c r="M154" s="292"/>
    </row>
    <row r="155" s="245" customFormat="1" customHeight="1" spans="1:13">
      <c r="A155" s="273"/>
      <c r="B155" s="277"/>
      <c r="C155" s="275"/>
      <c r="D155" s="278"/>
      <c r="E155" s="278"/>
      <c r="F155" s="278"/>
      <c r="G155" s="277"/>
      <c r="H155" s="277"/>
      <c r="I155" s="291"/>
      <c r="J155" s="277"/>
      <c r="K155" s="277"/>
      <c r="L155" s="278"/>
      <c r="M155" s="292"/>
    </row>
    <row r="156" s="245" customFormat="1" customHeight="1" spans="1:13">
      <c r="A156" s="273"/>
      <c r="B156" s="277"/>
      <c r="C156" s="275"/>
      <c r="D156" s="278"/>
      <c r="E156" s="278"/>
      <c r="F156" s="278"/>
      <c r="G156" s="277"/>
      <c r="H156" s="277"/>
      <c r="I156" s="291"/>
      <c r="J156" s="277"/>
      <c r="K156" s="277"/>
      <c r="L156" s="278"/>
      <c r="M156" s="292"/>
    </row>
    <row r="157" s="245" customFormat="1" customHeight="1" spans="1:13">
      <c r="A157" s="273"/>
      <c r="B157" s="277"/>
      <c r="C157" s="275"/>
      <c r="D157" s="278"/>
      <c r="E157" s="278"/>
      <c r="F157" s="278"/>
      <c r="G157" s="277"/>
      <c r="H157" s="277"/>
      <c r="I157" s="291"/>
      <c r="J157" s="277"/>
      <c r="K157" s="277"/>
      <c r="L157" s="278"/>
      <c r="M157" s="292"/>
    </row>
    <row r="158" s="245" customFormat="1" customHeight="1" spans="1:13">
      <c r="A158" s="273"/>
      <c r="B158" s="277"/>
      <c r="C158" s="275"/>
      <c r="D158" s="278"/>
      <c r="E158" s="278"/>
      <c r="F158" s="278"/>
      <c r="G158" s="277"/>
      <c r="H158" s="277"/>
      <c r="I158" s="291"/>
      <c r="J158" s="277"/>
      <c r="K158" s="277"/>
      <c r="L158" s="278"/>
      <c r="M158" s="292"/>
    </row>
    <row r="159" s="245" customFormat="1" customHeight="1" spans="1:13">
      <c r="A159" s="273"/>
      <c r="B159" s="277"/>
      <c r="C159" s="275"/>
      <c r="D159" s="278"/>
      <c r="E159" s="278"/>
      <c r="F159" s="278"/>
      <c r="G159" s="277"/>
      <c r="H159" s="277"/>
      <c r="I159" s="291"/>
      <c r="J159" s="277"/>
      <c r="K159" s="277"/>
      <c r="L159" s="278"/>
      <c r="M159" s="292"/>
    </row>
    <row r="160" s="245" customFormat="1" customHeight="1" spans="1:13">
      <c r="A160" s="273"/>
      <c r="B160" s="277"/>
      <c r="C160" s="275"/>
      <c r="D160" s="278"/>
      <c r="E160" s="278"/>
      <c r="F160" s="278"/>
      <c r="G160" s="277"/>
      <c r="H160" s="277"/>
      <c r="I160" s="291"/>
      <c r="J160" s="277"/>
      <c r="K160" s="277"/>
      <c r="L160" s="278"/>
      <c r="M160" s="292"/>
    </row>
    <row r="161" s="245" customFormat="1" customHeight="1" spans="1:13">
      <c r="A161" s="273"/>
      <c r="B161" s="277"/>
      <c r="C161" s="275"/>
      <c r="D161" s="278"/>
      <c r="E161" s="278"/>
      <c r="F161" s="278"/>
      <c r="G161" s="277"/>
      <c r="H161" s="277"/>
      <c r="I161" s="291"/>
      <c r="J161" s="277"/>
      <c r="K161" s="277"/>
      <c r="L161" s="278"/>
      <c r="M161" s="292"/>
    </row>
    <row r="162" s="245" customFormat="1" customHeight="1" spans="1:13">
      <c r="A162" s="273"/>
      <c r="B162" s="277"/>
      <c r="C162" s="275"/>
      <c r="D162" s="278"/>
      <c r="E162" s="278"/>
      <c r="F162" s="278"/>
      <c r="G162" s="277"/>
      <c r="H162" s="277"/>
      <c r="I162" s="291"/>
      <c r="J162" s="277"/>
      <c r="K162" s="277"/>
      <c r="L162" s="278"/>
      <c r="M162" s="292"/>
    </row>
    <row r="163" s="245" customFormat="1" customHeight="1" spans="1:13">
      <c r="A163" s="273"/>
      <c r="B163" s="277"/>
      <c r="C163" s="275"/>
      <c r="D163" s="278"/>
      <c r="E163" s="278"/>
      <c r="F163" s="278"/>
      <c r="G163" s="277"/>
      <c r="H163" s="277"/>
      <c r="I163" s="291"/>
      <c r="J163" s="277"/>
      <c r="K163" s="277"/>
      <c r="L163" s="278"/>
      <c r="M163" s="292"/>
    </row>
    <row r="164" s="245" customFormat="1" customHeight="1" spans="1:13">
      <c r="A164" s="273"/>
      <c r="B164" s="277"/>
      <c r="C164" s="275"/>
      <c r="D164" s="278"/>
      <c r="E164" s="278"/>
      <c r="F164" s="278"/>
      <c r="G164" s="277"/>
      <c r="H164" s="277"/>
      <c r="I164" s="291"/>
      <c r="J164" s="277"/>
      <c r="K164" s="277"/>
      <c r="L164" s="278"/>
      <c r="M164" s="292"/>
    </row>
    <row r="165" s="245" customFormat="1" customHeight="1" spans="1:13">
      <c r="A165" s="273"/>
      <c r="B165" s="277"/>
      <c r="C165" s="275"/>
      <c r="D165" s="278"/>
      <c r="E165" s="278"/>
      <c r="F165" s="278"/>
      <c r="G165" s="277"/>
      <c r="H165" s="277"/>
      <c r="I165" s="291"/>
      <c r="J165" s="277"/>
      <c r="K165" s="277"/>
      <c r="L165" s="278"/>
      <c r="M165" s="292"/>
    </row>
    <row r="166" s="245" customFormat="1" customHeight="1" spans="1:13">
      <c r="A166" s="273"/>
      <c r="B166" s="277"/>
      <c r="C166" s="275"/>
      <c r="D166" s="278"/>
      <c r="E166" s="278"/>
      <c r="F166" s="278"/>
      <c r="G166" s="277"/>
      <c r="H166" s="277"/>
      <c r="I166" s="291"/>
      <c r="J166" s="277"/>
      <c r="K166" s="277"/>
      <c r="L166" s="278"/>
      <c r="M166" s="292"/>
    </row>
    <row r="167" s="245" customFormat="1" customHeight="1" spans="1:13">
      <c r="A167" s="273"/>
      <c r="B167" s="277"/>
      <c r="C167" s="275"/>
      <c r="D167" s="278"/>
      <c r="E167" s="278"/>
      <c r="F167" s="278"/>
      <c r="G167" s="277"/>
      <c r="H167" s="277"/>
      <c r="I167" s="291"/>
      <c r="J167" s="277"/>
      <c r="K167" s="277"/>
      <c r="L167" s="278"/>
      <c r="M167" s="292"/>
    </row>
    <row r="168" s="245" customFormat="1" customHeight="1" spans="1:13">
      <c r="A168" s="273"/>
      <c r="B168" s="277"/>
      <c r="C168" s="275"/>
      <c r="D168" s="278"/>
      <c r="E168" s="278"/>
      <c r="F168" s="278"/>
      <c r="G168" s="277"/>
      <c r="H168" s="277"/>
      <c r="I168" s="291"/>
      <c r="J168" s="277"/>
      <c r="K168" s="277"/>
      <c r="L168" s="278"/>
      <c r="M168" s="292"/>
    </row>
    <row r="169" s="245" customFormat="1" customHeight="1" spans="1:13">
      <c r="A169" s="273"/>
      <c r="B169" s="277"/>
      <c r="C169" s="275"/>
      <c r="D169" s="278"/>
      <c r="E169" s="278"/>
      <c r="F169" s="278"/>
      <c r="G169" s="277"/>
      <c r="H169" s="277"/>
      <c r="I169" s="291"/>
      <c r="J169" s="277"/>
      <c r="K169" s="277"/>
      <c r="L169" s="278"/>
      <c r="M169" s="292"/>
    </row>
    <row r="170" s="245" customFormat="1" customHeight="1" spans="1:13">
      <c r="A170" s="273"/>
      <c r="B170" s="277"/>
      <c r="C170" s="275"/>
      <c r="D170" s="278"/>
      <c r="E170" s="278"/>
      <c r="F170" s="278"/>
      <c r="G170" s="277"/>
      <c r="H170" s="277"/>
      <c r="I170" s="291"/>
      <c r="J170" s="277"/>
      <c r="K170" s="277"/>
      <c r="L170" s="278"/>
      <c r="M170" s="292"/>
    </row>
    <row r="171" s="245" customFormat="1" customHeight="1" spans="1:13">
      <c r="A171" s="273"/>
      <c r="B171" s="277"/>
      <c r="C171" s="275"/>
      <c r="D171" s="278"/>
      <c r="E171" s="278"/>
      <c r="F171" s="278"/>
      <c r="G171" s="277"/>
      <c r="H171" s="277"/>
      <c r="I171" s="291"/>
      <c r="J171" s="277"/>
      <c r="K171" s="277"/>
      <c r="L171" s="278"/>
      <c r="M171" s="292"/>
    </row>
    <row r="172" s="245" customFormat="1" customHeight="1" spans="1:13">
      <c r="A172" s="273"/>
      <c r="B172" s="277"/>
      <c r="C172" s="275"/>
      <c r="D172" s="278"/>
      <c r="E172" s="278"/>
      <c r="F172" s="278"/>
      <c r="G172" s="277"/>
      <c r="H172" s="277"/>
      <c r="I172" s="291"/>
      <c r="J172" s="277"/>
      <c r="K172" s="277"/>
      <c r="L172" s="278"/>
      <c r="M172" s="292"/>
    </row>
    <row r="173" s="245" customFormat="1" customHeight="1" spans="1:13">
      <c r="A173" s="273"/>
      <c r="B173" s="277"/>
      <c r="C173" s="275"/>
      <c r="D173" s="278"/>
      <c r="E173" s="278"/>
      <c r="F173" s="278"/>
      <c r="G173" s="277"/>
      <c r="H173" s="277"/>
      <c r="I173" s="291"/>
      <c r="J173" s="277"/>
      <c r="K173" s="277"/>
      <c r="L173" s="278"/>
      <c r="M173" s="292"/>
    </row>
    <row r="174" s="245" customFormat="1" customHeight="1" spans="1:13">
      <c r="A174" s="273"/>
      <c r="B174" s="277"/>
      <c r="C174" s="275"/>
      <c r="D174" s="278"/>
      <c r="E174" s="278"/>
      <c r="F174" s="278"/>
      <c r="G174" s="277"/>
      <c r="H174" s="277"/>
      <c r="I174" s="291"/>
      <c r="J174" s="277"/>
      <c r="K174" s="277"/>
      <c r="L174" s="278"/>
      <c r="M174" s="292"/>
    </row>
    <row r="175" s="245" customFormat="1" customHeight="1" spans="1:13">
      <c r="A175" s="273"/>
      <c r="B175" s="277"/>
      <c r="C175" s="275"/>
      <c r="D175" s="278"/>
      <c r="E175" s="278"/>
      <c r="F175" s="278"/>
      <c r="G175" s="277"/>
      <c r="H175" s="277"/>
      <c r="I175" s="291"/>
      <c r="J175" s="277"/>
      <c r="K175" s="277"/>
      <c r="L175" s="278"/>
      <c r="M175" s="292"/>
    </row>
    <row r="176" s="245" customFormat="1" customHeight="1" spans="1:13">
      <c r="A176" s="273"/>
      <c r="B176" s="277"/>
      <c r="C176" s="275"/>
      <c r="D176" s="278"/>
      <c r="E176" s="278"/>
      <c r="F176" s="278"/>
      <c r="G176" s="277"/>
      <c r="H176" s="277"/>
      <c r="I176" s="291"/>
      <c r="J176" s="277"/>
      <c r="K176" s="277"/>
      <c r="L176" s="278"/>
      <c r="M176" s="292"/>
    </row>
    <row r="177" s="245" customFormat="1" customHeight="1" spans="1:13">
      <c r="A177" s="273"/>
      <c r="B177" s="277"/>
      <c r="C177" s="275"/>
      <c r="D177" s="278"/>
      <c r="E177" s="278"/>
      <c r="F177" s="278"/>
      <c r="G177" s="277"/>
      <c r="H177" s="277"/>
      <c r="I177" s="291"/>
      <c r="J177" s="277"/>
      <c r="K177" s="277"/>
      <c r="L177" s="278"/>
      <c r="M177" s="292"/>
    </row>
    <row r="178" s="245" customFormat="1" customHeight="1" spans="1:13">
      <c r="A178" s="273"/>
      <c r="B178" s="277"/>
      <c r="C178" s="275"/>
      <c r="D178" s="278"/>
      <c r="E178" s="278"/>
      <c r="F178" s="278"/>
      <c r="G178" s="277"/>
      <c r="H178" s="277"/>
      <c r="I178" s="291"/>
      <c r="J178" s="277"/>
      <c r="K178" s="277"/>
      <c r="L178" s="278"/>
      <c r="M178" s="292"/>
    </row>
    <row r="179" s="245" customFormat="1" customHeight="1" spans="1:13">
      <c r="A179" s="273"/>
      <c r="B179" s="277"/>
      <c r="C179" s="275"/>
      <c r="D179" s="278"/>
      <c r="E179" s="278"/>
      <c r="F179" s="278"/>
      <c r="G179" s="277"/>
      <c r="H179" s="277"/>
      <c r="I179" s="291"/>
      <c r="J179" s="277"/>
      <c r="K179" s="277"/>
      <c r="L179" s="278"/>
      <c r="M179" s="292"/>
    </row>
    <row r="180" s="245" customFormat="1" customHeight="1" spans="1:13">
      <c r="A180" s="273"/>
      <c r="B180" s="277"/>
      <c r="C180" s="275"/>
      <c r="D180" s="278"/>
      <c r="E180" s="278"/>
      <c r="F180" s="278"/>
      <c r="G180" s="277"/>
      <c r="H180" s="277"/>
      <c r="I180" s="291"/>
      <c r="J180" s="277"/>
      <c r="K180" s="277"/>
      <c r="L180" s="278"/>
      <c r="M180" s="292"/>
    </row>
    <row r="181" s="245" customFormat="1" customHeight="1" spans="1:13">
      <c r="A181" s="273"/>
      <c r="B181" s="277"/>
      <c r="C181" s="275"/>
      <c r="D181" s="278"/>
      <c r="E181" s="278"/>
      <c r="F181" s="278"/>
      <c r="G181" s="277"/>
      <c r="H181" s="277"/>
      <c r="I181" s="291"/>
      <c r="J181" s="277"/>
      <c r="K181" s="277"/>
      <c r="L181" s="278"/>
      <c r="M181" s="292"/>
    </row>
    <row r="182" s="245" customFormat="1" customHeight="1" spans="1:13">
      <c r="A182" s="273"/>
      <c r="B182" s="277"/>
      <c r="C182" s="275"/>
      <c r="D182" s="278"/>
      <c r="E182" s="278"/>
      <c r="F182" s="278"/>
      <c r="G182" s="277"/>
      <c r="H182" s="277"/>
      <c r="I182" s="291"/>
      <c r="J182" s="277"/>
      <c r="K182" s="277"/>
      <c r="L182" s="278"/>
      <c r="M182" s="292"/>
    </row>
    <row r="183" s="245" customFormat="1" customHeight="1" spans="1:13">
      <c r="A183" s="273"/>
      <c r="B183" s="277"/>
      <c r="C183" s="275"/>
      <c r="D183" s="278"/>
      <c r="E183" s="278"/>
      <c r="F183" s="278"/>
      <c r="G183" s="277"/>
      <c r="H183" s="277"/>
      <c r="I183" s="291"/>
      <c r="J183" s="277"/>
      <c r="K183" s="277"/>
      <c r="L183" s="278"/>
      <c r="M183" s="292"/>
    </row>
    <row r="184" s="245" customFormat="1" customHeight="1" spans="1:13">
      <c r="A184" s="273"/>
      <c r="B184" s="277"/>
      <c r="C184" s="275"/>
      <c r="D184" s="278"/>
      <c r="E184" s="278"/>
      <c r="F184" s="278"/>
      <c r="G184" s="277"/>
      <c r="H184" s="277"/>
      <c r="I184" s="291"/>
      <c r="J184" s="277"/>
      <c r="K184" s="277"/>
      <c r="L184" s="278"/>
      <c r="M184" s="292"/>
    </row>
    <row r="185" s="245" customFormat="1" customHeight="1" spans="1:13">
      <c r="A185" s="273"/>
      <c r="B185" s="277"/>
      <c r="C185" s="275"/>
      <c r="D185" s="278"/>
      <c r="E185" s="278"/>
      <c r="F185" s="278"/>
      <c r="G185" s="277"/>
      <c r="H185" s="277"/>
      <c r="I185" s="291"/>
      <c r="J185" s="277"/>
      <c r="K185" s="277"/>
      <c r="L185" s="278"/>
      <c r="M185" s="292"/>
    </row>
    <row r="186" s="245" customFormat="1" customHeight="1" spans="1:13">
      <c r="A186" s="273"/>
      <c r="B186" s="277"/>
      <c r="C186" s="275"/>
      <c r="D186" s="278"/>
      <c r="E186" s="278"/>
      <c r="F186" s="278"/>
      <c r="G186" s="277"/>
      <c r="H186" s="277"/>
      <c r="I186" s="291"/>
      <c r="J186" s="277"/>
      <c r="K186" s="277"/>
      <c r="L186" s="278"/>
      <c r="M186" s="292"/>
    </row>
    <row r="187" s="245" customFormat="1" customHeight="1" spans="1:13">
      <c r="A187" s="273"/>
      <c r="B187" s="277"/>
      <c r="C187" s="275"/>
      <c r="D187" s="278"/>
      <c r="E187" s="278"/>
      <c r="F187" s="278"/>
      <c r="G187" s="277"/>
      <c r="H187" s="277"/>
      <c r="I187" s="291"/>
      <c r="J187" s="277"/>
      <c r="K187" s="277"/>
      <c r="L187" s="278"/>
      <c r="M187" s="292"/>
    </row>
    <row r="188" s="245" customFormat="1" customHeight="1" spans="1:13">
      <c r="A188" s="273"/>
      <c r="B188" s="277"/>
      <c r="C188" s="275"/>
      <c r="D188" s="278"/>
      <c r="E188" s="278"/>
      <c r="F188" s="278"/>
      <c r="G188" s="277"/>
      <c r="H188" s="277"/>
      <c r="I188" s="291"/>
      <c r="J188" s="277"/>
      <c r="K188" s="277"/>
      <c r="L188" s="278"/>
      <c r="M188" s="292"/>
    </row>
    <row r="189" s="245" customFormat="1" customHeight="1" spans="1:13">
      <c r="A189" s="273"/>
      <c r="B189" s="277"/>
      <c r="C189" s="275"/>
      <c r="D189" s="278"/>
      <c r="E189" s="278"/>
      <c r="F189" s="278"/>
      <c r="G189" s="277"/>
      <c r="H189" s="277"/>
      <c r="I189" s="291"/>
      <c r="J189" s="277"/>
      <c r="K189" s="277"/>
      <c r="L189" s="278"/>
      <c r="M189" s="292"/>
    </row>
    <row r="190" s="245" customFormat="1" customHeight="1" spans="1:13">
      <c r="A190" s="273"/>
      <c r="B190" s="277"/>
      <c r="C190" s="275"/>
      <c r="D190" s="278"/>
      <c r="E190" s="278"/>
      <c r="F190" s="278"/>
      <c r="G190" s="277"/>
      <c r="H190" s="277"/>
      <c r="I190" s="291"/>
      <c r="J190" s="277"/>
      <c r="K190" s="277"/>
      <c r="L190" s="278"/>
      <c r="M190" s="292"/>
    </row>
    <row r="191" s="245" customFormat="1" customHeight="1" spans="1:13">
      <c r="A191" s="273"/>
      <c r="B191" s="277"/>
      <c r="C191" s="275"/>
      <c r="D191" s="278"/>
      <c r="E191" s="278"/>
      <c r="F191" s="278"/>
      <c r="G191" s="277"/>
      <c r="H191" s="277"/>
      <c r="I191" s="291"/>
      <c r="J191" s="277"/>
      <c r="K191" s="277"/>
      <c r="L191" s="278"/>
      <c r="M191" s="292"/>
    </row>
    <row r="192" s="245" customFormat="1" customHeight="1" spans="1:13">
      <c r="A192" s="273"/>
      <c r="B192" s="277"/>
      <c r="C192" s="275"/>
      <c r="D192" s="278"/>
      <c r="E192" s="278"/>
      <c r="F192" s="278"/>
      <c r="G192" s="277"/>
      <c r="H192" s="277"/>
      <c r="I192" s="291"/>
      <c r="J192" s="277"/>
      <c r="K192" s="277"/>
      <c r="L192" s="278"/>
      <c r="M192" s="292"/>
    </row>
    <row r="193" s="245" customFormat="1" customHeight="1" spans="1:13">
      <c r="A193" s="273"/>
      <c r="B193" s="277"/>
      <c r="C193" s="275"/>
      <c r="D193" s="278"/>
      <c r="E193" s="278"/>
      <c r="F193" s="278"/>
      <c r="G193" s="277"/>
      <c r="H193" s="277"/>
      <c r="I193" s="291"/>
      <c r="J193" s="277"/>
      <c r="K193" s="277"/>
      <c r="L193" s="278"/>
      <c r="M193" s="292"/>
    </row>
    <row r="194" s="245" customFormat="1" customHeight="1" spans="1:13">
      <c r="A194" s="273"/>
      <c r="B194" s="277"/>
      <c r="C194" s="275"/>
      <c r="D194" s="278"/>
      <c r="E194" s="278"/>
      <c r="F194" s="278"/>
      <c r="G194" s="277"/>
      <c r="H194" s="277"/>
      <c r="I194" s="291"/>
      <c r="J194" s="277"/>
      <c r="K194" s="277"/>
      <c r="L194" s="278"/>
      <c r="M194" s="292"/>
    </row>
    <row r="195" s="245" customFormat="1" customHeight="1" spans="1:13">
      <c r="A195" s="273"/>
      <c r="B195" s="277"/>
      <c r="C195" s="275"/>
      <c r="D195" s="278"/>
      <c r="E195" s="278"/>
      <c r="F195" s="278"/>
      <c r="G195" s="277"/>
      <c r="H195" s="277"/>
      <c r="I195" s="291"/>
      <c r="J195" s="277"/>
      <c r="K195" s="277"/>
      <c r="L195" s="278"/>
      <c r="M195" s="292"/>
    </row>
    <row r="196" s="245" customFormat="1" customHeight="1" spans="1:13">
      <c r="A196" s="273"/>
      <c r="B196" s="277"/>
      <c r="C196" s="275"/>
      <c r="D196" s="278"/>
      <c r="E196" s="278"/>
      <c r="F196" s="278"/>
      <c r="G196" s="277"/>
      <c r="H196" s="277"/>
      <c r="I196" s="291"/>
      <c r="J196" s="277"/>
      <c r="K196" s="277"/>
      <c r="L196" s="278"/>
      <c r="M196" s="292"/>
    </row>
    <row r="197" s="245" customFormat="1" customHeight="1" spans="1:13">
      <c r="A197" s="273"/>
      <c r="B197" s="277"/>
      <c r="C197" s="275"/>
      <c r="D197" s="278"/>
      <c r="E197" s="278"/>
      <c r="F197" s="278"/>
      <c r="G197" s="277"/>
      <c r="H197" s="277"/>
      <c r="I197" s="291"/>
      <c r="J197" s="277"/>
      <c r="K197" s="277"/>
      <c r="L197" s="278"/>
      <c r="M197" s="292"/>
    </row>
    <row r="198" s="245" customFormat="1" customHeight="1" spans="1:13">
      <c r="A198" s="273"/>
      <c r="B198" s="277"/>
      <c r="C198" s="275"/>
      <c r="D198" s="278"/>
      <c r="E198" s="278"/>
      <c r="F198" s="278"/>
      <c r="G198" s="277"/>
      <c r="H198" s="277"/>
      <c r="I198" s="291"/>
      <c r="J198" s="277"/>
      <c r="K198" s="277"/>
      <c r="L198" s="278"/>
      <c r="M198" s="292"/>
    </row>
    <row r="199" s="245" customFormat="1" customHeight="1" spans="1:13">
      <c r="A199" s="273"/>
      <c r="B199" s="277"/>
      <c r="C199" s="275"/>
      <c r="D199" s="278"/>
      <c r="E199" s="278"/>
      <c r="F199" s="278"/>
      <c r="G199" s="277"/>
      <c r="H199" s="277"/>
      <c r="I199" s="291"/>
      <c r="J199" s="277"/>
      <c r="K199" s="277"/>
      <c r="L199" s="278"/>
      <c r="M199" s="292"/>
    </row>
    <row r="200" s="245" customFormat="1" customHeight="1" spans="1:13">
      <c r="A200" s="273"/>
      <c r="B200" s="277"/>
      <c r="C200" s="275"/>
      <c r="D200" s="278"/>
      <c r="E200" s="278"/>
      <c r="F200" s="278"/>
      <c r="G200" s="277"/>
      <c r="H200" s="277"/>
      <c r="I200" s="291"/>
      <c r="J200" s="277"/>
      <c r="K200" s="277"/>
      <c r="L200" s="278"/>
      <c r="M200" s="292"/>
    </row>
    <row r="201" s="245" customFormat="1" customHeight="1" spans="1:13">
      <c r="A201" s="273"/>
      <c r="B201" s="277"/>
      <c r="C201" s="275"/>
      <c r="D201" s="278"/>
      <c r="E201" s="278"/>
      <c r="F201" s="278"/>
      <c r="G201" s="277"/>
      <c r="H201" s="277"/>
      <c r="I201" s="291"/>
      <c r="J201" s="277"/>
      <c r="K201" s="277"/>
      <c r="L201" s="278"/>
      <c r="M201" s="292"/>
    </row>
    <row r="202" s="245" customFormat="1" customHeight="1" spans="1:13">
      <c r="A202" s="273"/>
      <c r="B202" s="277"/>
      <c r="C202" s="275"/>
      <c r="D202" s="278"/>
      <c r="E202" s="278"/>
      <c r="F202" s="278"/>
      <c r="G202" s="277"/>
      <c r="H202" s="277"/>
      <c r="I202" s="291"/>
      <c r="J202" s="277"/>
      <c r="K202" s="277"/>
      <c r="L202" s="278"/>
      <c r="M202" s="292"/>
    </row>
    <row r="203" s="245" customFormat="1" customHeight="1" spans="1:13">
      <c r="A203" s="273"/>
      <c r="B203" s="277"/>
      <c r="C203" s="275"/>
      <c r="D203" s="278"/>
      <c r="E203" s="278"/>
      <c r="F203" s="278"/>
      <c r="G203" s="277"/>
      <c r="H203" s="277"/>
      <c r="I203" s="291"/>
      <c r="J203" s="277"/>
      <c r="K203" s="277"/>
      <c r="L203" s="278"/>
      <c r="M203" s="292"/>
    </row>
    <row r="204" s="245" customFormat="1" customHeight="1" spans="1:13">
      <c r="A204" s="273"/>
      <c r="B204" s="277"/>
      <c r="C204" s="275"/>
      <c r="D204" s="278"/>
      <c r="E204" s="278"/>
      <c r="F204" s="278"/>
      <c r="G204" s="277"/>
      <c r="H204" s="277"/>
      <c r="I204" s="291"/>
      <c r="J204" s="277"/>
      <c r="K204" s="277"/>
      <c r="L204" s="278"/>
      <c r="M204" s="292"/>
    </row>
    <row r="205" s="245" customFormat="1" customHeight="1" spans="1:13">
      <c r="A205" s="273"/>
      <c r="B205" s="277"/>
      <c r="C205" s="275"/>
      <c r="D205" s="278"/>
      <c r="E205" s="278"/>
      <c r="F205" s="278"/>
      <c r="G205" s="277"/>
      <c r="H205" s="277"/>
      <c r="I205" s="291"/>
      <c r="J205" s="277"/>
      <c r="K205" s="277"/>
      <c r="L205" s="278"/>
      <c r="M205" s="292"/>
    </row>
    <row r="206" s="245" customFormat="1" customHeight="1" spans="1:13">
      <c r="A206" s="273"/>
      <c r="B206" s="277"/>
      <c r="C206" s="275"/>
      <c r="D206" s="278"/>
      <c r="E206" s="278"/>
      <c r="F206" s="278"/>
      <c r="G206" s="277"/>
      <c r="H206" s="277"/>
      <c r="I206" s="291"/>
      <c r="J206" s="277"/>
      <c r="K206" s="277"/>
      <c r="L206" s="278"/>
      <c r="M206" s="292"/>
    </row>
    <row r="207" s="245" customFormat="1" customHeight="1" spans="1:13">
      <c r="A207" s="273"/>
      <c r="B207" s="277"/>
      <c r="C207" s="275"/>
      <c r="D207" s="278"/>
      <c r="E207" s="278"/>
      <c r="F207" s="278"/>
      <c r="G207" s="277"/>
      <c r="H207" s="277"/>
      <c r="I207" s="291"/>
      <c r="J207" s="277"/>
      <c r="K207" s="277"/>
      <c r="L207" s="278"/>
      <c r="M207" s="292"/>
    </row>
    <row r="208" s="245" customFormat="1" customHeight="1" spans="1:13">
      <c r="A208" s="273"/>
      <c r="B208" s="277"/>
      <c r="C208" s="275"/>
      <c r="D208" s="278"/>
      <c r="E208" s="278"/>
      <c r="F208" s="278"/>
      <c r="G208" s="277"/>
      <c r="H208" s="277"/>
      <c r="I208" s="291"/>
      <c r="J208" s="277"/>
      <c r="K208" s="277"/>
      <c r="L208" s="278"/>
      <c r="M208" s="292"/>
    </row>
    <row r="209" s="245" customFormat="1" customHeight="1" spans="1:13">
      <c r="A209" s="273"/>
      <c r="B209" s="277"/>
      <c r="C209" s="275"/>
      <c r="D209" s="278"/>
      <c r="E209" s="278"/>
      <c r="F209" s="278"/>
      <c r="G209" s="277"/>
      <c r="H209" s="277"/>
      <c r="I209" s="291"/>
      <c r="J209" s="277"/>
      <c r="K209" s="277"/>
      <c r="L209" s="278"/>
      <c r="M209" s="292"/>
    </row>
    <row r="210" s="245" customFormat="1" customHeight="1" spans="1:13">
      <c r="A210" s="273"/>
      <c r="B210" s="277"/>
      <c r="C210" s="275"/>
      <c r="D210" s="278"/>
      <c r="E210" s="278"/>
      <c r="F210" s="278"/>
      <c r="G210" s="277"/>
      <c r="H210" s="277"/>
      <c r="I210" s="291"/>
      <c r="J210" s="277"/>
      <c r="K210" s="277"/>
      <c r="L210" s="278"/>
      <c r="M210" s="292"/>
    </row>
    <row r="211" s="245" customFormat="1" customHeight="1" spans="1:13">
      <c r="A211" s="273"/>
      <c r="B211" s="277"/>
      <c r="C211" s="275"/>
      <c r="D211" s="278"/>
      <c r="E211" s="278"/>
      <c r="F211" s="278"/>
      <c r="G211" s="277"/>
      <c r="H211" s="277"/>
      <c r="I211" s="291"/>
      <c r="J211" s="277"/>
      <c r="K211" s="277"/>
      <c r="L211" s="278"/>
      <c r="M211" s="292"/>
    </row>
    <row r="212" s="245" customFormat="1" customHeight="1" spans="1:13">
      <c r="A212" s="273"/>
      <c r="B212" s="277"/>
      <c r="C212" s="275"/>
      <c r="D212" s="278"/>
      <c r="E212" s="278"/>
      <c r="F212" s="278"/>
      <c r="G212" s="277"/>
      <c r="H212" s="277"/>
      <c r="I212" s="291"/>
      <c r="J212" s="277"/>
      <c r="K212" s="277"/>
      <c r="L212" s="278"/>
      <c r="M212" s="292"/>
    </row>
    <row r="213" s="245" customFormat="1" customHeight="1" spans="1:13">
      <c r="A213" s="273"/>
      <c r="B213" s="277"/>
      <c r="C213" s="275"/>
      <c r="D213" s="278"/>
      <c r="E213" s="278"/>
      <c r="F213" s="278"/>
      <c r="G213" s="277"/>
      <c r="H213" s="277"/>
      <c r="I213" s="291"/>
      <c r="J213" s="277"/>
      <c r="K213" s="277"/>
      <c r="L213" s="278"/>
      <c r="M213" s="292"/>
    </row>
    <row r="214" s="245" customFormat="1" customHeight="1" spans="1:13">
      <c r="A214" s="273"/>
      <c r="B214" s="277"/>
      <c r="C214" s="275"/>
      <c r="D214" s="278"/>
      <c r="E214" s="278"/>
      <c r="F214" s="278"/>
      <c r="G214" s="277"/>
      <c r="H214" s="277"/>
      <c r="I214" s="291"/>
      <c r="J214" s="277"/>
      <c r="K214" s="277"/>
      <c r="L214" s="278"/>
      <c r="M214" s="292"/>
    </row>
    <row r="215" s="245" customFormat="1" customHeight="1" spans="1:13">
      <c r="A215" s="273"/>
      <c r="B215" s="277"/>
      <c r="C215" s="275"/>
      <c r="D215" s="278"/>
      <c r="E215" s="278"/>
      <c r="F215" s="278"/>
      <c r="G215" s="277"/>
      <c r="H215" s="277"/>
      <c r="I215" s="291"/>
      <c r="J215" s="277"/>
      <c r="K215" s="277"/>
      <c r="L215" s="278"/>
      <c r="M215" s="292"/>
    </row>
    <row r="216" s="245" customFormat="1" customHeight="1" spans="1:13">
      <c r="A216" s="273"/>
      <c r="B216" s="277"/>
      <c r="C216" s="275"/>
      <c r="D216" s="278"/>
      <c r="E216" s="278"/>
      <c r="F216" s="278"/>
      <c r="G216" s="277"/>
      <c r="H216" s="277"/>
      <c r="I216" s="291"/>
      <c r="J216" s="277"/>
      <c r="K216" s="277"/>
      <c r="L216" s="278"/>
      <c r="M216" s="292"/>
    </row>
    <row r="217" s="245" customFormat="1" customHeight="1" spans="1:13">
      <c r="A217" s="273"/>
      <c r="B217" s="277"/>
      <c r="C217" s="275"/>
      <c r="D217" s="278"/>
      <c r="E217" s="278"/>
      <c r="F217" s="278"/>
      <c r="G217" s="277"/>
      <c r="H217" s="277"/>
      <c r="I217" s="291"/>
      <c r="J217" s="277"/>
      <c r="K217" s="277"/>
      <c r="L217" s="278"/>
      <c r="M217" s="292"/>
    </row>
    <row r="218" s="245" customFormat="1" customHeight="1" spans="1:13">
      <c r="A218" s="273"/>
      <c r="B218" s="277"/>
      <c r="C218" s="275"/>
      <c r="D218" s="278"/>
      <c r="E218" s="278"/>
      <c r="F218" s="278"/>
      <c r="G218" s="277"/>
      <c r="H218" s="277"/>
      <c r="I218" s="291"/>
      <c r="J218" s="277"/>
      <c r="K218" s="277"/>
      <c r="L218" s="278"/>
      <c r="M218" s="292"/>
    </row>
    <row r="219" s="245" customFormat="1" customHeight="1" spans="1:13">
      <c r="A219" s="273"/>
      <c r="B219" s="277"/>
      <c r="C219" s="275"/>
      <c r="D219" s="278"/>
      <c r="E219" s="278"/>
      <c r="F219" s="278"/>
      <c r="G219" s="277"/>
      <c r="H219" s="277"/>
      <c r="I219" s="291"/>
      <c r="J219" s="277"/>
      <c r="K219" s="277"/>
      <c r="L219" s="278"/>
      <c r="M219" s="292"/>
    </row>
    <row r="220" s="245" customFormat="1" customHeight="1" spans="1:13">
      <c r="A220" s="273"/>
      <c r="B220" s="277"/>
      <c r="C220" s="275"/>
      <c r="D220" s="278"/>
      <c r="E220" s="278"/>
      <c r="F220" s="278"/>
      <c r="G220" s="277"/>
      <c r="H220" s="277"/>
      <c r="I220" s="291"/>
      <c r="J220" s="277"/>
      <c r="K220" s="277"/>
      <c r="L220" s="278"/>
      <c r="M220" s="292"/>
    </row>
    <row r="221" s="245" customFormat="1" customHeight="1" spans="1:13">
      <c r="A221" s="273"/>
      <c r="B221" s="277"/>
      <c r="C221" s="275"/>
      <c r="D221" s="278"/>
      <c r="E221" s="278"/>
      <c r="F221" s="278"/>
      <c r="G221" s="277"/>
      <c r="H221" s="277"/>
      <c r="I221" s="291"/>
      <c r="J221" s="277"/>
      <c r="K221" s="277"/>
      <c r="L221" s="278"/>
      <c r="M221" s="292"/>
    </row>
    <row r="222" s="245" customFormat="1" customHeight="1" spans="1:13">
      <c r="A222" s="273"/>
      <c r="B222" s="277"/>
      <c r="C222" s="275"/>
      <c r="D222" s="278"/>
      <c r="E222" s="278"/>
      <c r="F222" s="278"/>
      <c r="G222" s="277"/>
      <c r="H222" s="277"/>
      <c r="I222" s="291"/>
      <c r="J222" s="277"/>
      <c r="K222" s="277"/>
      <c r="L222" s="278"/>
      <c r="M222" s="292"/>
    </row>
    <row r="223" s="245" customFormat="1" customHeight="1" spans="1:13">
      <c r="A223" s="273"/>
      <c r="B223" s="277"/>
      <c r="C223" s="275"/>
      <c r="D223" s="278"/>
      <c r="E223" s="278"/>
      <c r="F223" s="278"/>
      <c r="G223" s="277"/>
      <c r="H223" s="277"/>
      <c r="I223" s="291"/>
      <c r="J223" s="277"/>
      <c r="K223" s="277"/>
      <c r="L223" s="278"/>
      <c r="M223" s="292"/>
    </row>
    <row r="224" s="245" customFormat="1" customHeight="1" spans="1:13">
      <c r="A224" s="273"/>
      <c r="B224" s="277"/>
      <c r="C224" s="275"/>
      <c r="D224" s="278"/>
      <c r="E224" s="278"/>
      <c r="F224" s="278"/>
      <c r="G224" s="277"/>
      <c r="H224" s="277"/>
      <c r="I224" s="291"/>
      <c r="J224" s="277"/>
      <c r="K224" s="277"/>
      <c r="L224" s="278"/>
      <c r="M224" s="292"/>
    </row>
    <row r="225" s="245" customFormat="1" customHeight="1" spans="1:13">
      <c r="A225" s="273"/>
      <c r="B225" s="277"/>
      <c r="C225" s="275"/>
      <c r="D225" s="278"/>
      <c r="E225" s="278"/>
      <c r="F225" s="278"/>
      <c r="G225" s="277"/>
      <c r="H225" s="277"/>
      <c r="I225" s="291"/>
      <c r="J225" s="277"/>
      <c r="K225" s="277"/>
      <c r="L225" s="278"/>
      <c r="M225" s="292"/>
    </row>
    <row r="226" s="245" customFormat="1" customHeight="1" spans="1:13">
      <c r="A226" s="273"/>
      <c r="B226" s="277"/>
      <c r="C226" s="275"/>
      <c r="D226" s="278"/>
      <c r="E226" s="278"/>
      <c r="F226" s="278"/>
      <c r="G226" s="277"/>
      <c r="H226" s="277"/>
      <c r="I226" s="291"/>
      <c r="J226" s="277"/>
      <c r="K226" s="277"/>
      <c r="L226" s="278"/>
      <c r="M226" s="292"/>
    </row>
    <row r="227" s="245" customFormat="1" customHeight="1" spans="1:13">
      <c r="A227" s="273"/>
      <c r="B227" s="277"/>
      <c r="C227" s="275"/>
      <c r="D227" s="278"/>
      <c r="E227" s="278"/>
      <c r="F227" s="278"/>
      <c r="G227" s="277"/>
      <c r="H227" s="277"/>
      <c r="I227" s="291"/>
      <c r="J227" s="277"/>
      <c r="K227" s="277"/>
      <c r="L227" s="278"/>
      <c r="M227" s="292"/>
    </row>
    <row r="228" s="245" customFormat="1" customHeight="1" spans="1:13">
      <c r="A228" s="273"/>
      <c r="B228" s="277"/>
      <c r="C228" s="275"/>
      <c r="D228" s="278"/>
      <c r="E228" s="278"/>
      <c r="F228" s="278"/>
      <c r="G228" s="277"/>
      <c r="H228" s="277"/>
      <c r="I228" s="291"/>
      <c r="J228" s="277"/>
      <c r="K228" s="277"/>
      <c r="L228" s="278"/>
      <c r="M228" s="292"/>
    </row>
    <row r="229" s="245" customFormat="1" customHeight="1" spans="1:13">
      <c r="A229" s="273"/>
      <c r="B229" s="277"/>
      <c r="C229" s="275"/>
      <c r="D229" s="278"/>
      <c r="E229" s="278"/>
      <c r="F229" s="278"/>
      <c r="G229" s="277"/>
      <c r="H229" s="277"/>
      <c r="I229" s="291"/>
      <c r="J229" s="277"/>
      <c r="K229" s="277"/>
      <c r="L229" s="278"/>
      <c r="M229" s="292"/>
    </row>
    <row r="230" s="245" customFormat="1" customHeight="1" spans="1:13">
      <c r="A230" s="273"/>
      <c r="B230" s="277"/>
      <c r="C230" s="275"/>
      <c r="D230" s="278"/>
      <c r="E230" s="278"/>
      <c r="F230" s="278"/>
      <c r="G230" s="277"/>
      <c r="H230" s="277"/>
      <c r="I230" s="291"/>
      <c r="J230" s="277"/>
      <c r="K230" s="277"/>
      <c r="L230" s="278"/>
      <c r="M230" s="292"/>
    </row>
    <row r="231" s="245" customFormat="1" customHeight="1" spans="1:13">
      <c r="A231" s="273"/>
      <c r="B231" s="277"/>
      <c r="C231" s="275"/>
      <c r="D231" s="278"/>
      <c r="E231" s="278"/>
      <c r="F231" s="278"/>
      <c r="G231" s="277"/>
      <c r="H231" s="277"/>
      <c r="I231" s="291"/>
      <c r="J231" s="277"/>
      <c r="K231" s="277"/>
      <c r="L231" s="278"/>
      <c r="M231" s="292"/>
    </row>
    <row r="232" s="245" customFormat="1" customHeight="1" spans="1:13">
      <c r="A232" s="273"/>
      <c r="B232" s="277"/>
      <c r="C232" s="275"/>
      <c r="D232" s="278"/>
      <c r="E232" s="278"/>
      <c r="F232" s="278"/>
      <c r="G232" s="277"/>
      <c r="H232" s="277"/>
      <c r="I232" s="291"/>
      <c r="J232" s="277"/>
      <c r="K232" s="277"/>
      <c r="L232" s="278"/>
      <c r="M232" s="292"/>
    </row>
    <row r="233" s="245" customFormat="1" customHeight="1" spans="1:13">
      <c r="A233" s="273"/>
      <c r="B233" s="277"/>
      <c r="C233" s="275"/>
      <c r="D233" s="278"/>
      <c r="E233" s="278"/>
      <c r="F233" s="278"/>
      <c r="G233" s="277"/>
      <c r="H233" s="277"/>
      <c r="I233" s="291"/>
      <c r="J233" s="277"/>
      <c r="K233" s="277"/>
      <c r="L233" s="278"/>
      <c r="M233" s="292"/>
    </row>
    <row r="234" s="245" customFormat="1" customHeight="1" spans="1:13">
      <c r="A234" s="273"/>
      <c r="B234" s="277"/>
      <c r="C234" s="275"/>
      <c r="D234" s="278"/>
      <c r="E234" s="278"/>
      <c r="F234" s="278"/>
      <c r="G234" s="277"/>
      <c r="H234" s="277"/>
      <c r="I234" s="291"/>
      <c r="J234" s="277"/>
      <c r="K234" s="277"/>
      <c r="L234" s="278"/>
      <c r="M234" s="292"/>
    </row>
    <row r="235" s="245" customFormat="1" customHeight="1" spans="1:13">
      <c r="A235" s="273"/>
      <c r="B235" s="277"/>
      <c r="C235" s="275"/>
      <c r="D235" s="278"/>
      <c r="E235" s="278"/>
      <c r="F235" s="278"/>
      <c r="G235" s="277"/>
      <c r="H235" s="277"/>
      <c r="I235" s="291"/>
      <c r="J235" s="277"/>
      <c r="K235" s="277"/>
      <c r="L235" s="278"/>
      <c r="M235" s="292"/>
    </row>
    <row r="236" s="245" customFormat="1" customHeight="1" spans="1:13">
      <c r="A236" s="273"/>
      <c r="B236" s="277"/>
      <c r="C236" s="275"/>
      <c r="D236" s="278"/>
      <c r="E236" s="278"/>
      <c r="F236" s="278"/>
      <c r="G236" s="277"/>
      <c r="H236" s="277"/>
      <c r="I236" s="291"/>
      <c r="J236" s="277"/>
      <c r="K236" s="277"/>
      <c r="L236" s="278"/>
      <c r="M236" s="292"/>
    </row>
    <row r="237" s="245" customFormat="1" customHeight="1" spans="1:13">
      <c r="A237" s="273"/>
      <c r="B237" s="277"/>
      <c r="C237" s="275"/>
      <c r="D237" s="278"/>
      <c r="E237" s="278"/>
      <c r="F237" s="278"/>
      <c r="G237" s="277"/>
      <c r="H237" s="277"/>
      <c r="I237" s="291"/>
      <c r="J237" s="277"/>
      <c r="K237" s="277"/>
      <c r="L237" s="278"/>
      <c r="M237" s="292"/>
    </row>
    <row r="238" s="245" customFormat="1" customHeight="1" spans="1:13">
      <c r="A238" s="273"/>
      <c r="B238" s="277"/>
      <c r="C238" s="275"/>
      <c r="D238" s="278"/>
      <c r="E238" s="278"/>
      <c r="F238" s="278"/>
      <c r="G238" s="277"/>
      <c r="H238" s="277"/>
      <c r="I238" s="291"/>
      <c r="J238" s="277"/>
      <c r="K238" s="277"/>
      <c r="L238" s="278"/>
      <c r="M238" s="292"/>
    </row>
    <row r="239" s="245" customFormat="1" customHeight="1" spans="1:13">
      <c r="A239" s="273"/>
      <c r="B239" s="277"/>
      <c r="C239" s="275"/>
      <c r="D239" s="278"/>
      <c r="E239" s="278"/>
      <c r="F239" s="278"/>
      <c r="G239" s="277"/>
      <c r="H239" s="277"/>
      <c r="I239" s="291"/>
      <c r="J239" s="277"/>
      <c r="K239" s="277"/>
      <c r="L239" s="278"/>
      <c r="M239" s="292"/>
    </row>
    <row r="240" s="245" customFormat="1" customHeight="1" spans="1:13">
      <c r="A240" s="273"/>
      <c r="B240" s="277"/>
      <c r="C240" s="275"/>
      <c r="D240" s="278"/>
      <c r="E240" s="278"/>
      <c r="F240" s="278"/>
      <c r="G240" s="277"/>
      <c r="H240" s="277"/>
      <c r="I240" s="291"/>
      <c r="J240" s="277"/>
      <c r="K240" s="277"/>
      <c r="L240" s="278"/>
      <c r="M240" s="292"/>
    </row>
    <row r="241" s="245" customFormat="1" customHeight="1" spans="1:13">
      <c r="A241" s="273"/>
      <c r="B241" s="277"/>
      <c r="C241" s="275"/>
      <c r="D241" s="278"/>
      <c r="E241" s="278"/>
      <c r="F241" s="278"/>
      <c r="G241" s="277"/>
      <c r="H241" s="277"/>
      <c r="I241" s="291"/>
      <c r="J241" s="277"/>
      <c r="K241" s="277"/>
      <c r="L241" s="278"/>
      <c r="M241" s="292"/>
    </row>
    <row r="242" s="245" customFormat="1" customHeight="1" spans="1:13">
      <c r="A242" s="273"/>
      <c r="B242" s="277"/>
      <c r="C242" s="275"/>
      <c r="D242" s="278"/>
      <c r="E242" s="278"/>
      <c r="F242" s="278"/>
      <c r="G242" s="277"/>
      <c r="H242" s="277"/>
      <c r="I242" s="291"/>
      <c r="J242" s="277"/>
      <c r="K242" s="277"/>
      <c r="L242" s="278"/>
      <c r="M242" s="292"/>
    </row>
    <row r="243" s="245" customFormat="1" customHeight="1" spans="1:13">
      <c r="A243" s="273"/>
      <c r="B243" s="277"/>
      <c r="C243" s="275"/>
      <c r="D243" s="278"/>
      <c r="E243" s="278"/>
      <c r="F243" s="278"/>
      <c r="G243" s="277"/>
      <c r="H243" s="277"/>
      <c r="I243" s="291"/>
      <c r="J243" s="277"/>
      <c r="K243" s="277"/>
      <c r="L243" s="278"/>
      <c r="M243" s="292"/>
    </row>
    <row r="244" s="245" customFormat="1" customHeight="1" spans="1:13">
      <c r="A244" s="273"/>
      <c r="B244" s="277"/>
      <c r="C244" s="275"/>
      <c r="D244" s="278"/>
      <c r="E244" s="278"/>
      <c r="F244" s="278"/>
      <c r="G244" s="277"/>
      <c r="H244" s="277"/>
      <c r="I244" s="291"/>
      <c r="J244" s="277"/>
      <c r="K244" s="277"/>
      <c r="L244" s="278"/>
      <c r="M244" s="292"/>
    </row>
    <row r="245" s="245" customFormat="1" customHeight="1" spans="1:13">
      <c r="A245" s="273"/>
      <c r="B245" s="277"/>
      <c r="C245" s="275"/>
      <c r="D245" s="278"/>
      <c r="E245" s="278"/>
      <c r="F245" s="278"/>
      <c r="G245" s="277"/>
      <c r="H245" s="277"/>
      <c r="I245" s="291"/>
      <c r="J245" s="277"/>
      <c r="K245" s="277"/>
      <c r="L245" s="278"/>
      <c r="M245" s="292"/>
    </row>
    <row r="246" s="245" customFormat="1" customHeight="1" spans="1:13">
      <c r="A246" s="273"/>
      <c r="B246" s="277"/>
      <c r="C246" s="275"/>
      <c r="D246" s="278"/>
      <c r="E246" s="278"/>
      <c r="F246" s="278"/>
      <c r="G246" s="277"/>
      <c r="H246" s="277"/>
      <c r="I246" s="291"/>
      <c r="J246" s="277"/>
      <c r="K246" s="277"/>
      <c r="L246" s="278"/>
      <c r="M246" s="292"/>
    </row>
    <row r="247" s="245" customFormat="1" customHeight="1" spans="1:13">
      <c r="A247" s="273"/>
      <c r="B247" s="277"/>
      <c r="C247" s="275"/>
      <c r="D247" s="278"/>
      <c r="E247" s="278"/>
      <c r="F247" s="278"/>
      <c r="G247" s="277"/>
      <c r="H247" s="277"/>
      <c r="I247" s="291"/>
      <c r="J247" s="277"/>
      <c r="K247" s="277"/>
      <c r="L247" s="278"/>
      <c r="M247" s="292"/>
    </row>
    <row r="248" s="245" customFormat="1" customHeight="1" spans="1:13">
      <c r="A248" s="273"/>
      <c r="B248" s="277"/>
      <c r="C248" s="275"/>
      <c r="D248" s="278"/>
      <c r="E248" s="278"/>
      <c r="F248" s="278"/>
      <c r="G248" s="277"/>
      <c r="H248" s="277"/>
      <c r="I248" s="291"/>
      <c r="J248" s="277"/>
      <c r="K248" s="277"/>
      <c r="L248" s="278"/>
      <c r="M248" s="292"/>
    </row>
    <row r="249" s="245" customFormat="1" customHeight="1" spans="1:13">
      <c r="A249" s="273"/>
      <c r="B249" s="277"/>
      <c r="C249" s="275"/>
      <c r="D249" s="278"/>
      <c r="E249" s="278"/>
      <c r="F249" s="278"/>
      <c r="G249" s="277"/>
      <c r="H249" s="277"/>
      <c r="I249" s="291"/>
      <c r="J249" s="277"/>
      <c r="K249" s="277"/>
      <c r="L249" s="278"/>
      <c r="M249" s="292"/>
    </row>
    <row r="250" s="245" customFormat="1" customHeight="1" spans="1:13">
      <c r="A250" s="273"/>
      <c r="B250" s="277"/>
      <c r="C250" s="275"/>
      <c r="D250" s="278"/>
      <c r="E250" s="278"/>
      <c r="F250" s="278"/>
      <c r="G250" s="277"/>
      <c r="H250" s="277"/>
      <c r="I250" s="291"/>
      <c r="J250" s="277"/>
      <c r="K250" s="277"/>
      <c r="L250" s="278"/>
      <c r="M250" s="292"/>
    </row>
    <row r="251" s="245" customFormat="1" customHeight="1" spans="1:13">
      <c r="A251" s="273"/>
      <c r="B251" s="277"/>
      <c r="C251" s="275"/>
      <c r="D251" s="278"/>
      <c r="E251" s="278"/>
      <c r="F251" s="278"/>
      <c r="G251" s="277"/>
      <c r="H251" s="277"/>
      <c r="I251" s="291"/>
      <c r="J251" s="277"/>
      <c r="K251" s="277"/>
      <c r="L251" s="278"/>
      <c r="M251" s="292"/>
    </row>
    <row r="252" s="245" customFormat="1" customHeight="1" spans="1:13">
      <c r="A252" s="273"/>
      <c r="B252" s="277"/>
      <c r="C252" s="275"/>
      <c r="D252" s="278"/>
      <c r="E252" s="278"/>
      <c r="F252" s="278"/>
      <c r="G252" s="277"/>
      <c r="H252" s="277"/>
      <c r="I252" s="291"/>
      <c r="J252" s="277"/>
      <c r="K252" s="277"/>
      <c r="L252" s="278"/>
      <c r="M252" s="292"/>
    </row>
    <row r="253" s="245" customFormat="1" customHeight="1" spans="1:13">
      <c r="A253" s="273"/>
      <c r="B253" s="277"/>
      <c r="C253" s="275"/>
      <c r="D253" s="278"/>
      <c r="E253" s="278"/>
      <c r="F253" s="278"/>
      <c r="G253" s="277"/>
      <c r="H253" s="277"/>
      <c r="I253" s="291"/>
      <c r="J253" s="277"/>
      <c r="K253" s="277"/>
      <c r="L253" s="278"/>
      <c r="M253" s="292"/>
    </row>
    <row r="254" s="245" customFormat="1" customHeight="1" spans="1:13">
      <c r="A254" s="273"/>
      <c r="B254" s="277"/>
      <c r="C254" s="275"/>
      <c r="D254" s="278"/>
      <c r="E254" s="278"/>
      <c r="F254" s="278"/>
      <c r="G254" s="277"/>
      <c r="H254" s="277"/>
      <c r="I254" s="291"/>
      <c r="J254" s="277"/>
      <c r="K254" s="277"/>
      <c r="L254" s="278"/>
      <c r="M254" s="292"/>
    </row>
    <row r="255" s="245" customFormat="1" customHeight="1" spans="1:13">
      <c r="A255" s="273"/>
      <c r="B255" s="277"/>
      <c r="C255" s="275"/>
      <c r="D255" s="278"/>
      <c r="E255" s="278"/>
      <c r="F255" s="278"/>
      <c r="G255" s="277"/>
      <c r="H255" s="277"/>
      <c r="I255" s="291"/>
      <c r="J255" s="277"/>
      <c r="K255" s="277"/>
      <c r="L255" s="278"/>
      <c r="M255" s="292"/>
    </row>
    <row r="256" s="245" customFormat="1" customHeight="1" spans="1:13">
      <c r="A256" s="273"/>
      <c r="B256" s="277"/>
      <c r="C256" s="275"/>
      <c r="D256" s="278"/>
      <c r="E256" s="278"/>
      <c r="F256" s="278"/>
      <c r="G256" s="277"/>
      <c r="H256" s="277"/>
      <c r="I256" s="291"/>
      <c r="J256" s="277"/>
      <c r="K256" s="277"/>
      <c r="L256" s="278"/>
      <c r="M256" s="292"/>
    </row>
    <row r="257" s="245" customFormat="1" customHeight="1" spans="1:13">
      <c r="A257" s="273"/>
      <c r="B257" s="277"/>
      <c r="C257" s="275"/>
      <c r="D257" s="278"/>
      <c r="E257" s="278"/>
      <c r="F257" s="278"/>
      <c r="G257" s="277"/>
      <c r="H257" s="277"/>
      <c r="I257" s="291"/>
      <c r="J257" s="277"/>
      <c r="K257" s="277"/>
      <c r="L257" s="278"/>
      <c r="M257" s="292"/>
    </row>
    <row r="258" s="245" customFormat="1" customHeight="1" spans="1:13">
      <c r="A258" s="273"/>
      <c r="B258" s="277"/>
      <c r="C258" s="275"/>
      <c r="D258" s="278"/>
      <c r="E258" s="278"/>
      <c r="F258" s="278"/>
      <c r="G258" s="277"/>
      <c r="H258" s="277"/>
      <c r="I258" s="291"/>
      <c r="J258" s="277"/>
      <c r="K258" s="277"/>
      <c r="L258" s="278"/>
      <c r="M258" s="292"/>
    </row>
    <row r="259" s="245" customFormat="1" customHeight="1" spans="1:13">
      <c r="A259" s="273"/>
      <c r="B259" s="277"/>
      <c r="C259" s="275"/>
      <c r="D259" s="278"/>
      <c r="E259" s="278"/>
      <c r="F259" s="278"/>
      <c r="G259" s="277"/>
      <c r="H259" s="277"/>
      <c r="I259" s="291"/>
      <c r="J259" s="277"/>
      <c r="K259" s="277"/>
      <c r="L259" s="278"/>
      <c r="M259" s="292"/>
    </row>
    <row r="260" s="245" customFormat="1" customHeight="1" spans="1:13">
      <c r="A260" s="273"/>
      <c r="B260" s="277"/>
      <c r="C260" s="275"/>
      <c r="D260" s="278"/>
      <c r="E260" s="278"/>
      <c r="F260" s="278"/>
      <c r="G260" s="277"/>
      <c r="H260" s="277"/>
      <c r="I260" s="291"/>
      <c r="J260" s="277"/>
      <c r="K260" s="277"/>
      <c r="L260" s="278"/>
      <c r="M260" s="292"/>
    </row>
    <row r="261" s="245" customFormat="1" customHeight="1" spans="1:13">
      <c r="A261" s="273"/>
      <c r="B261" s="277"/>
      <c r="C261" s="275"/>
      <c r="D261" s="278"/>
      <c r="E261" s="278"/>
      <c r="F261" s="278"/>
      <c r="G261" s="277"/>
      <c r="H261" s="277"/>
      <c r="I261" s="291"/>
      <c r="J261" s="277"/>
      <c r="K261" s="277"/>
      <c r="L261" s="278"/>
      <c r="M261" s="292"/>
    </row>
    <row r="262" s="245" customFormat="1" customHeight="1" spans="1:13">
      <c r="A262" s="273"/>
      <c r="B262" s="277"/>
      <c r="C262" s="275"/>
      <c r="D262" s="278"/>
      <c r="E262" s="278"/>
      <c r="F262" s="278"/>
      <c r="G262" s="277"/>
      <c r="H262" s="277"/>
      <c r="I262" s="291"/>
      <c r="J262" s="277"/>
      <c r="K262" s="277"/>
      <c r="L262" s="278"/>
      <c r="M262" s="292"/>
    </row>
    <row r="263" s="245" customFormat="1" customHeight="1" spans="1:13">
      <c r="A263" s="273"/>
      <c r="B263" s="277"/>
      <c r="C263" s="275"/>
      <c r="D263" s="278"/>
      <c r="E263" s="278"/>
      <c r="F263" s="278"/>
      <c r="G263" s="277"/>
      <c r="H263" s="277"/>
      <c r="I263" s="291"/>
      <c r="J263" s="277"/>
      <c r="K263" s="277"/>
      <c r="L263" s="278"/>
      <c r="M263" s="292"/>
    </row>
    <row r="264" s="245" customFormat="1" customHeight="1" spans="1:13">
      <c r="A264" s="273"/>
      <c r="B264" s="277"/>
      <c r="C264" s="275"/>
      <c r="D264" s="278"/>
      <c r="E264" s="278"/>
      <c r="F264" s="278"/>
      <c r="G264" s="277"/>
      <c r="H264" s="277"/>
      <c r="I264" s="291"/>
      <c r="J264" s="277"/>
      <c r="K264" s="277"/>
      <c r="L264" s="278"/>
      <c r="M264" s="292"/>
    </row>
    <row r="265" s="245" customFormat="1" customHeight="1" spans="1:13">
      <c r="A265" s="273"/>
      <c r="B265" s="277"/>
      <c r="C265" s="275"/>
      <c r="D265" s="278"/>
      <c r="E265" s="278"/>
      <c r="F265" s="278"/>
      <c r="G265" s="277"/>
      <c r="H265" s="277"/>
      <c r="I265" s="291"/>
      <c r="J265" s="277"/>
      <c r="K265" s="277"/>
      <c r="L265" s="278"/>
      <c r="M265" s="292"/>
    </row>
    <row r="266" s="245" customFormat="1" customHeight="1" spans="1:13">
      <c r="A266" s="273"/>
      <c r="B266" s="277"/>
      <c r="C266" s="275"/>
      <c r="D266" s="278"/>
      <c r="E266" s="278"/>
      <c r="F266" s="278"/>
      <c r="G266" s="277"/>
      <c r="H266" s="277"/>
      <c r="I266" s="291"/>
      <c r="J266" s="277"/>
      <c r="K266" s="277"/>
      <c r="L266" s="278"/>
      <c r="M266" s="292"/>
    </row>
    <row r="267" s="245" customFormat="1" customHeight="1" spans="1:13">
      <c r="A267" s="273"/>
      <c r="B267" s="277"/>
      <c r="C267" s="275"/>
      <c r="D267" s="278"/>
      <c r="E267" s="278"/>
      <c r="F267" s="278"/>
      <c r="G267" s="277"/>
      <c r="H267" s="277"/>
      <c r="I267" s="291"/>
      <c r="J267" s="277"/>
      <c r="K267" s="277"/>
      <c r="L267" s="278"/>
      <c r="M267" s="292"/>
    </row>
    <row r="268" s="245" customFormat="1" customHeight="1" spans="1:13">
      <c r="A268" s="273"/>
      <c r="B268" s="277"/>
      <c r="C268" s="275"/>
      <c r="D268" s="278"/>
      <c r="E268" s="278"/>
      <c r="F268" s="278"/>
      <c r="G268" s="277"/>
      <c r="H268" s="277"/>
      <c r="I268" s="291"/>
      <c r="J268" s="277"/>
      <c r="K268" s="277"/>
      <c r="L268" s="278"/>
      <c r="M268" s="292"/>
    </row>
    <row r="269" s="245" customFormat="1" customHeight="1" spans="1:13">
      <c r="A269" s="273"/>
      <c r="B269" s="277"/>
      <c r="C269" s="275"/>
      <c r="D269" s="278"/>
      <c r="E269" s="278"/>
      <c r="F269" s="278"/>
      <c r="G269" s="277"/>
      <c r="H269" s="277"/>
      <c r="I269" s="291"/>
      <c r="J269" s="277"/>
      <c r="K269" s="277"/>
      <c r="L269" s="278"/>
      <c r="M269" s="292"/>
    </row>
    <row r="270" s="245" customFormat="1" customHeight="1" spans="1:13">
      <c r="A270" s="273"/>
      <c r="B270" s="277"/>
      <c r="C270" s="275"/>
      <c r="D270" s="278"/>
      <c r="E270" s="278"/>
      <c r="F270" s="278"/>
      <c r="G270" s="277"/>
      <c r="H270" s="277"/>
      <c r="I270" s="291"/>
      <c r="J270" s="277"/>
      <c r="K270" s="277"/>
      <c r="L270" s="278"/>
      <c r="M270" s="292"/>
    </row>
    <row r="271" s="245" customFormat="1" customHeight="1" spans="1:13">
      <c r="A271" s="273"/>
      <c r="B271" s="277"/>
      <c r="C271" s="275"/>
      <c r="D271" s="278"/>
      <c r="E271" s="278"/>
      <c r="F271" s="278"/>
      <c r="G271" s="277"/>
      <c r="H271" s="277"/>
      <c r="I271" s="291"/>
      <c r="J271" s="277"/>
      <c r="K271" s="277"/>
      <c r="L271" s="278"/>
      <c r="M271" s="292"/>
    </row>
    <row r="272" s="245" customFormat="1" customHeight="1" spans="1:13">
      <c r="A272" s="273"/>
      <c r="B272" s="277"/>
      <c r="C272" s="275"/>
      <c r="D272" s="278"/>
      <c r="E272" s="278"/>
      <c r="F272" s="278"/>
      <c r="G272" s="277"/>
      <c r="H272" s="277"/>
      <c r="I272" s="291"/>
      <c r="J272" s="277"/>
      <c r="K272" s="277"/>
      <c r="L272" s="278"/>
      <c r="M272" s="292"/>
    </row>
    <row r="273" s="245" customFormat="1" customHeight="1" spans="1:13">
      <c r="A273" s="273"/>
      <c r="B273" s="277"/>
      <c r="C273" s="275"/>
      <c r="D273" s="278"/>
      <c r="E273" s="278"/>
      <c r="F273" s="278"/>
      <c r="G273" s="277"/>
      <c r="H273" s="277"/>
      <c r="I273" s="291"/>
      <c r="J273" s="277"/>
      <c r="K273" s="277"/>
      <c r="L273" s="278"/>
      <c r="M273" s="292"/>
    </row>
    <row r="274" s="245" customFormat="1" customHeight="1" spans="1:13">
      <c r="A274" s="273"/>
      <c r="B274" s="277"/>
      <c r="C274" s="275"/>
      <c r="D274" s="278"/>
      <c r="E274" s="278"/>
      <c r="F274" s="278"/>
      <c r="G274" s="277"/>
      <c r="H274" s="277"/>
      <c r="I274" s="291"/>
      <c r="J274" s="277"/>
      <c r="K274" s="277"/>
      <c r="L274" s="278"/>
      <c r="M274" s="292"/>
    </row>
    <row r="275" s="245" customFormat="1" customHeight="1" spans="1:13">
      <c r="A275" s="273"/>
      <c r="B275" s="277"/>
      <c r="C275" s="275"/>
      <c r="D275" s="278"/>
      <c r="E275" s="278"/>
      <c r="F275" s="278"/>
      <c r="G275" s="277"/>
      <c r="H275" s="277"/>
      <c r="I275" s="291"/>
      <c r="J275" s="277"/>
      <c r="K275" s="277"/>
      <c r="L275" s="278"/>
      <c r="M275" s="292"/>
    </row>
    <row r="276" s="245" customFormat="1" customHeight="1" spans="1:13">
      <c r="A276" s="273"/>
      <c r="B276" s="277"/>
      <c r="C276" s="275"/>
      <c r="D276" s="278"/>
      <c r="E276" s="278"/>
      <c r="F276" s="278"/>
      <c r="G276" s="277"/>
      <c r="H276" s="277"/>
      <c r="I276" s="291"/>
      <c r="J276" s="277"/>
      <c r="K276" s="277"/>
      <c r="L276" s="278"/>
      <c r="M276" s="292"/>
    </row>
    <row r="277" s="245" customFormat="1" customHeight="1" spans="1:13">
      <c r="A277" s="273"/>
      <c r="B277" s="277"/>
      <c r="C277" s="275"/>
      <c r="D277" s="278"/>
      <c r="E277" s="278"/>
      <c r="F277" s="278"/>
      <c r="G277" s="277"/>
      <c r="H277" s="277"/>
      <c r="I277" s="291"/>
      <c r="J277" s="277"/>
      <c r="K277" s="277"/>
      <c r="L277" s="278"/>
      <c r="M277" s="292"/>
    </row>
    <row r="278" s="245" customFormat="1" customHeight="1" spans="1:13">
      <c r="A278" s="273"/>
      <c r="B278" s="277"/>
      <c r="C278" s="275"/>
      <c r="D278" s="278"/>
      <c r="E278" s="278"/>
      <c r="F278" s="278"/>
      <c r="G278" s="277"/>
      <c r="H278" s="277"/>
      <c r="I278" s="291"/>
      <c r="J278" s="277"/>
      <c r="K278" s="277"/>
      <c r="L278" s="278"/>
      <c r="M278" s="292"/>
    </row>
    <row r="279" s="245" customFormat="1" customHeight="1" spans="1:13">
      <c r="A279" s="273"/>
      <c r="B279" s="277"/>
      <c r="C279" s="275"/>
      <c r="D279" s="278"/>
      <c r="E279" s="278"/>
      <c r="F279" s="278"/>
      <c r="G279" s="277"/>
      <c r="H279" s="277"/>
      <c r="I279" s="291"/>
      <c r="J279" s="277"/>
      <c r="K279" s="277"/>
      <c r="L279" s="278"/>
      <c r="M279" s="292"/>
    </row>
    <row r="280" s="245" customFormat="1" customHeight="1" spans="1:13">
      <c r="A280" s="273"/>
      <c r="B280" s="277"/>
      <c r="C280" s="275"/>
      <c r="D280" s="278"/>
      <c r="E280" s="278"/>
      <c r="F280" s="278"/>
      <c r="G280" s="277"/>
      <c r="H280" s="277"/>
      <c r="I280" s="291"/>
      <c r="J280" s="277"/>
      <c r="K280" s="277"/>
      <c r="L280" s="278"/>
      <c r="M280" s="292"/>
    </row>
    <row r="281" s="245" customFormat="1" customHeight="1" spans="1:13">
      <c r="A281" s="273"/>
      <c r="B281" s="277"/>
      <c r="C281" s="275"/>
      <c r="D281" s="278"/>
      <c r="E281" s="278"/>
      <c r="F281" s="278"/>
      <c r="G281" s="277"/>
      <c r="H281" s="277"/>
      <c r="I281" s="291"/>
      <c r="J281" s="277"/>
      <c r="K281" s="277"/>
      <c r="L281" s="278"/>
      <c r="M281" s="292"/>
    </row>
    <row r="282" s="245" customFormat="1" customHeight="1" spans="1:13">
      <c r="A282" s="273"/>
      <c r="B282" s="277"/>
      <c r="C282" s="275"/>
      <c r="D282" s="278"/>
      <c r="E282" s="278"/>
      <c r="F282" s="278"/>
      <c r="G282" s="277"/>
      <c r="H282" s="277"/>
      <c r="I282" s="291"/>
      <c r="J282" s="277"/>
      <c r="K282" s="277"/>
      <c r="L282" s="278"/>
      <c r="M282" s="292"/>
    </row>
    <row r="283" s="245" customFormat="1" customHeight="1" spans="1:13">
      <c r="A283" s="273"/>
      <c r="B283" s="277"/>
      <c r="C283" s="275"/>
      <c r="D283" s="278"/>
      <c r="E283" s="278"/>
      <c r="F283" s="278"/>
      <c r="G283" s="277"/>
      <c r="H283" s="277"/>
      <c r="I283" s="291"/>
      <c r="J283" s="277"/>
      <c r="K283" s="277"/>
      <c r="L283" s="278"/>
      <c r="M283" s="292"/>
    </row>
    <row r="284" s="245" customFormat="1" customHeight="1" spans="1:13">
      <c r="A284" s="273"/>
      <c r="B284" s="277"/>
      <c r="C284" s="275"/>
      <c r="D284" s="278"/>
      <c r="E284" s="278"/>
      <c r="F284" s="278"/>
      <c r="G284" s="277"/>
      <c r="H284" s="277"/>
      <c r="I284" s="291"/>
      <c r="J284" s="277"/>
      <c r="K284" s="277"/>
      <c r="L284" s="278"/>
      <c r="M284" s="292"/>
    </row>
    <row r="285" s="245" customFormat="1" customHeight="1" spans="1:13">
      <c r="A285" s="273"/>
      <c r="B285" s="277"/>
      <c r="C285" s="275"/>
      <c r="D285" s="278"/>
      <c r="E285" s="278"/>
      <c r="F285" s="278"/>
      <c r="G285" s="277"/>
      <c r="H285" s="277"/>
      <c r="I285" s="291"/>
      <c r="J285" s="277"/>
      <c r="K285" s="277"/>
      <c r="L285" s="278"/>
      <c r="M285" s="292"/>
    </row>
    <row r="286" s="245" customFormat="1" customHeight="1" spans="1:13">
      <c r="A286" s="273"/>
      <c r="B286" s="277"/>
      <c r="C286" s="275"/>
      <c r="D286" s="278"/>
      <c r="E286" s="278"/>
      <c r="F286" s="278"/>
      <c r="G286" s="277"/>
      <c r="H286" s="277"/>
      <c r="I286" s="291"/>
      <c r="J286" s="277"/>
      <c r="K286" s="277"/>
      <c r="L286" s="278"/>
      <c r="M286" s="292"/>
    </row>
    <row r="287" s="245" customFormat="1" customHeight="1" spans="1:13">
      <c r="A287" s="273"/>
      <c r="B287" s="277"/>
      <c r="C287" s="275"/>
      <c r="D287" s="278"/>
      <c r="E287" s="278"/>
      <c r="F287" s="278"/>
      <c r="G287" s="277"/>
      <c r="H287" s="277"/>
      <c r="I287" s="291"/>
      <c r="J287" s="277"/>
      <c r="K287" s="277"/>
      <c r="L287" s="278"/>
      <c r="M287" s="292"/>
    </row>
    <row r="288" s="245" customFormat="1" customHeight="1" spans="1:13">
      <c r="A288" s="273"/>
      <c r="B288" s="277"/>
      <c r="C288" s="275"/>
      <c r="D288" s="278"/>
      <c r="E288" s="278"/>
      <c r="F288" s="278"/>
      <c r="G288" s="277"/>
      <c r="H288" s="277"/>
      <c r="I288" s="291"/>
      <c r="J288" s="277"/>
      <c r="K288" s="277"/>
      <c r="L288" s="278"/>
      <c r="M288" s="292"/>
    </row>
    <row r="289" s="245" customFormat="1" customHeight="1" spans="1:13">
      <c r="A289" s="273"/>
      <c r="B289" s="277"/>
      <c r="C289" s="275"/>
      <c r="D289" s="278"/>
      <c r="E289" s="278"/>
      <c r="F289" s="278"/>
      <c r="G289" s="277"/>
      <c r="H289" s="277"/>
      <c r="I289" s="291"/>
      <c r="J289" s="277"/>
      <c r="K289" s="277"/>
      <c r="L289" s="278"/>
      <c r="M289" s="292"/>
    </row>
    <row r="290" s="245" customFormat="1" customHeight="1" spans="1:13">
      <c r="A290" s="273"/>
      <c r="B290" s="277"/>
      <c r="C290" s="275"/>
      <c r="D290" s="278"/>
      <c r="E290" s="278"/>
      <c r="F290" s="278"/>
      <c r="G290" s="277"/>
      <c r="H290" s="277"/>
      <c r="I290" s="291"/>
      <c r="J290" s="277"/>
      <c r="K290" s="277"/>
      <c r="L290" s="278"/>
      <c r="M290" s="292"/>
    </row>
    <row r="291" s="245" customFormat="1" customHeight="1" spans="1:13">
      <c r="A291" s="273"/>
      <c r="B291" s="277"/>
      <c r="C291" s="275"/>
      <c r="D291" s="278"/>
      <c r="E291" s="278"/>
      <c r="F291" s="278"/>
      <c r="G291" s="277"/>
      <c r="H291" s="277"/>
      <c r="I291" s="291"/>
      <c r="J291" s="277"/>
      <c r="K291" s="277"/>
      <c r="L291" s="278"/>
      <c r="M291" s="292"/>
    </row>
    <row r="292" s="245" customFormat="1" customHeight="1" spans="1:13">
      <c r="A292" s="273"/>
      <c r="B292" s="277"/>
      <c r="C292" s="275"/>
      <c r="D292" s="278"/>
      <c r="E292" s="278"/>
      <c r="F292" s="278"/>
      <c r="G292" s="277"/>
      <c r="H292" s="277"/>
      <c r="I292" s="291"/>
      <c r="J292" s="277"/>
      <c r="K292" s="277"/>
      <c r="L292" s="278"/>
      <c r="M292" s="292"/>
    </row>
    <row r="293" s="245" customFormat="1" customHeight="1" spans="1:13">
      <c r="A293" s="273"/>
      <c r="B293" s="277"/>
      <c r="C293" s="275"/>
      <c r="D293" s="278"/>
      <c r="E293" s="278"/>
      <c r="F293" s="278"/>
      <c r="G293" s="277"/>
      <c r="H293" s="277"/>
      <c r="I293" s="291"/>
      <c r="J293" s="277"/>
      <c r="K293" s="277"/>
      <c r="L293" s="278"/>
      <c r="M293" s="292"/>
    </row>
    <row r="294" s="245" customFormat="1" customHeight="1" spans="1:13">
      <c r="A294" s="273"/>
      <c r="B294" s="277"/>
      <c r="C294" s="275"/>
      <c r="D294" s="278"/>
      <c r="E294" s="278"/>
      <c r="F294" s="278"/>
      <c r="G294" s="277"/>
      <c r="H294" s="277"/>
      <c r="I294" s="291"/>
      <c r="J294" s="277"/>
      <c r="K294" s="277"/>
      <c r="L294" s="278"/>
      <c r="M294" s="292"/>
    </row>
    <row r="295" s="245" customFormat="1" customHeight="1" spans="1:13">
      <c r="A295" s="273"/>
      <c r="B295" s="277"/>
      <c r="C295" s="275"/>
      <c r="D295" s="278"/>
      <c r="E295" s="278"/>
      <c r="F295" s="278"/>
      <c r="G295" s="277"/>
      <c r="H295" s="277"/>
      <c r="I295" s="291"/>
      <c r="J295" s="277"/>
      <c r="K295" s="277"/>
      <c r="L295" s="278"/>
      <c r="M295" s="292"/>
    </row>
    <row r="296" s="245" customFormat="1" customHeight="1" spans="1:13">
      <c r="A296" s="273"/>
      <c r="B296" s="277"/>
      <c r="C296" s="275"/>
      <c r="D296" s="278"/>
      <c r="E296" s="278"/>
      <c r="F296" s="278"/>
      <c r="G296" s="277"/>
      <c r="H296" s="277"/>
      <c r="I296" s="291"/>
      <c r="J296" s="277"/>
      <c r="K296" s="277"/>
      <c r="L296" s="278"/>
      <c r="M296" s="292"/>
    </row>
    <row r="297" s="245" customFormat="1" customHeight="1" spans="1:13">
      <c r="A297" s="273"/>
      <c r="B297" s="277"/>
      <c r="C297" s="275"/>
      <c r="D297" s="278"/>
      <c r="E297" s="278"/>
      <c r="F297" s="278"/>
      <c r="G297" s="277"/>
      <c r="H297" s="277"/>
      <c r="I297" s="291"/>
      <c r="J297" s="277"/>
      <c r="K297" s="277"/>
      <c r="L297" s="278"/>
      <c r="M297" s="292"/>
    </row>
    <row r="298" s="245" customFormat="1" customHeight="1" spans="1:13">
      <c r="A298" s="273"/>
      <c r="B298" s="277"/>
      <c r="C298" s="275"/>
      <c r="D298" s="278"/>
      <c r="E298" s="278"/>
      <c r="F298" s="278"/>
      <c r="G298" s="277"/>
      <c r="H298" s="277"/>
      <c r="I298" s="291"/>
      <c r="J298" s="277"/>
      <c r="K298" s="277"/>
      <c r="L298" s="278"/>
      <c r="M298" s="292"/>
    </row>
    <row r="299" s="245" customFormat="1" customHeight="1" spans="1:13">
      <c r="A299" s="273"/>
      <c r="B299" s="277"/>
      <c r="C299" s="275"/>
      <c r="D299" s="278"/>
      <c r="E299" s="278"/>
      <c r="F299" s="278"/>
      <c r="G299" s="277"/>
      <c r="H299" s="277"/>
      <c r="I299" s="291"/>
      <c r="J299" s="277"/>
      <c r="K299" s="277"/>
      <c r="L299" s="278"/>
      <c r="M299" s="292"/>
    </row>
    <row r="300" s="245" customFormat="1" customHeight="1" spans="1:13">
      <c r="A300" s="273"/>
      <c r="B300" s="277"/>
      <c r="C300" s="275"/>
      <c r="D300" s="278"/>
      <c r="E300" s="278"/>
      <c r="F300" s="278"/>
      <c r="G300" s="277"/>
      <c r="H300" s="277"/>
      <c r="I300" s="291"/>
      <c r="J300" s="277"/>
      <c r="K300" s="277"/>
      <c r="L300" s="278"/>
      <c r="M300" s="292"/>
    </row>
    <row r="301" s="245" customFormat="1" customHeight="1" spans="1:13">
      <c r="A301" s="273"/>
      <c r="B301" s="277"/>
      <c r="C301" s="275"/>
      <c r="D301" s="278"/>
      <c r="E301" s="278"/>
      <c r="F301" s="278"/>
      <c r="G301" s="277"/>
      <c r="H301" s="277"/>
      <c r="I301" s="291"/>
      <c r="J301" s="277"/>
      <c r="K301" s="277"/>
      <c r="L301" s="278"/>
      <c r="M301" s="292"/>
    </row>
    <row r="302" s="245" customFormat="1" customHeight="1" spans="1:13">
      <c r="A302" s="273"/>
      <c r="B302" s="277"/>
      <c r="C302" s="275"/>
      <c r="D302" s="278"/>
      <c r="E302" s="278"/>
      <c r="F302" s="278"/>
      <c r="G302" s="277"/>
      <c r="H302" s="277"/>
      <c r="I302" s="291"/>
      <c r="J302" s="277"/>
      <c r="K302" s="277"/>
      <c r="L302" s="278"/>
      <c r="M302" s="292"/>
    </row>
    <row r="303" s="245" customFormat="1" customHeight="1" spans="1:13">
      <c r="A303" s="273"/>
      <c r="B303" s="277"/>
      <c r="C303" s="275"/>
      <c r="D303" s="278"/>
      <c r="E303" s="278"/>
      <c r="F303" s="278"/>
      <c r="G303" s="277"/>
      <c r="H303" s="277"/>
      <c r="I303" s="291"/>
      <c r="J303" s="277"/>
      <c r="K303" s="277"/>
      <c r="L303" s="278"/>
      <c r="M303" s="292"/>
    </row>
    <row r="304" s="245" customFormat="1" customHeight="1" spans="1:13">
      <c r="A304" s="273"/>
      <c r="B304" s="277"/>
      <c r="C304" s="275"/>
      <c r="D304" s="278"/>
      <c r="E304" s="278"/>
      <c r="F304" s="278"/>
      <c r="G304" s="277"/>
      <c r="H304" s="277"/>
      <c r="I304" s="291"/>
      <c r="J304" s="277"/>
      <c r="K304" s="277"/>
      <c r="L304" s="278"/>
      <c r="M304" s="292"/>
    </row>
    <row r="305" s="245" customFormat="1" customHeight="1" spans="1:13">
      <c r="A305" s="273"/>
      <c r="B305" s="277"/>
      <c r="C305" s="275"/>
      <c r="D305" s="278"/>
      <c r="E305" s="278"/>
      <c r="F305" s="278"/>
      <c r="G305" s="277"/>
      <c r="H305" s="277"/>
      <c r="I305" s="291"/>
      <c r="J305" s="277"/>
      <c r="K305" s="277"/>
      <c r="L305" s="278"/>
      <c r="M305" s="292"/>
    </row>
    <row r="306" s="245" customFormat="1" customHeight="1" spans="1:13">
      <c r="A306" s="273"/>
      <c r="B306" s="277"/>
      <c r="C306" s="275"/>
      <c r="D306" s="278"/>
      <c r="E306" s="278"/>
      <c r="F306" s="278"/>
      <c r="G306" s="277"/>
      <c r="H306" s="277"/>
      <c r="I306" s="291"/>
      <c r="J306" s="277"/>
      <c r="K306" s="277"/>
      <c r="L306" s="278"/>
      <c r="M306" s="292"/>
    </row>
    <row r="307" s="245" customFormat="1" customHeight="1" spans="1:13">
      <c r="A307" s="273"/>
      <c r="B307" s="277"/>
      <c r="C307" s="275"/>
      <c r="D307" s="278"/>
      <c r="E307" s="278"/>
      <c r="F307" s="278"/>
      <c r="G307" s="277"/>
      <c r="H307" s="277"/>
      <c r="I307" s="291"/>
      <c r="J307" s="277"/>
      <c r="K307" s="277"/>
      <c r="L307" s="278"/>
      <c r="M307" s="292"/>
    </row>
    <row r="308" s="245" customFormat="1" customHeight="1" spans="1:13">
      <c r="A308" s="273"/>
      <c r="B308" s="277"/>
      <c r="C308" s="275"/>
      <c r="D308" s="278"/>
      <c r="E308" s="278"/>
      <c r="F308" s="278"/>
      <c r="G308" s="277"/>
      <c r="H308" s="277"/>
      <c r="I308" s="291"/>
      <c r="J308" s="277"/>
      <c r="K308" s="277"/>
      <c r="L308" s="278"/>
      <c r="M308" s="292"/>
    </row>
    <row r="309" s="245" customFormat="1" customHeight="1" spans="1:13">
      <c r="A309" s="273"/>
      <c r="B309" s="277"/>
      <c r="C309" s="275"/>
      <c r="D309" s="278"/>
      <c r="E309" s="278"/>
      <c r="F309" s="278"/>
      <c r="G309" s="277"/>
      <c r="H309" s="277"/>
      <c r="I309" s="291"/>
      <c r="J309" s="277"/>
      <c r="K309" s="277"/>
      <c r="L309" s="278"/>
      <c r="M309" s="292"/>
    </row>
    <row r="310" s="245" customFormat="1" customHeight="1" spans="1:13">
      <c r="A310" s="273"/>
      <c r="B310" s="277"/>
      <c r="C310" s="275"/>
      <c r="D310" s="278"/>
      <c r="E310" s="278"/>
      <c r="F310" s="278"/>
      <c r="G310" s="277"/>
      <c r="H310" s="277"/>
      <c r="I310" s="291"/>
      <c r="J310" s="277"/>
      <c r="K310" s="277"/>
      <c r="L310" s="278"/>
      <c r="M310" s="292"/>
    </row>
    <row r="311" s="245" customFormat="1" customHeight="1" spans="1:13">
      <c r="A311" s="273"/>
      <c r="B311" s="277"/>
      <c r="C311" s="275"/>
      <c r="D311" s="278"/>
      <c r="E311" s="278"/>
      <c r="F311" s="278"/>
      <c r="G311" s="277"/>
      <c r="H311" s="277"/>
      <c r="I311" s="291"/>
      <c r="J311" s="277"/>
      <c r="K311" s="277"/>
      <c r="L311" s="278"/>
      <c r="M311" s="292"/>
    </row>
    <row r="312" s="245" customFormat="1" customHeight="1" spans="1:13">
      <c r="A312" s="273"/>
      <c r="B312" s="277"/>
      <c r="C312" s="275"/>
      <c r="D312" s="278"/>
      <c r="E312" s="278"/>
      <c r="F312" s="278"/>
      <c r="G312" s="277"/>
      <c r="H312" s="277"/>
      <c r="I312" s="291"/>
      <c r="J312" s="277"/>
      <c r="K312" s="277"/>
      <c r="L312" s="278"/>
      <c r="M312" s="292"/>
    </row>
    <row r="313" s="245" customFormat="1" customHeight="1" spans="1:13">
      <c r="A313" s="273"/>
      <c r="B313" s="277"/>
      <c r="C313" s="275"/>
      <c r="D313" s="278"/>
      <c r="E313" s="278"/>
      <c r="F313" s="278"/>
      <c r="G313" s="277"/>
      <c r="H313" s="277"/>
      <c r="I313" s="291"/>
      <c r="J313" s="277"/>
      <c r="K313" s="277"/>
      <c r="L313" s="278"/>
      <c r="M313" s="292"/>
    </row>
    <row r="314" s="245" customFormat="1" customHeight="1" spans="1:13">
      <c r="A314" s="273"/>
      <c r="B314" s="277"/>
      <c r="C314" s="275"/>
      <c r="D314" s="278"/>
      <c r="E314" s="278"/>
      <c r="F314" s="278"/>
      <c r="G314" s="277"/>
      <c r="H314" s="277"/>
      <c r="I314" s="291"/>
      <c r="J314" s="277"/>
      <c r="K314" s="277"/>
      <c r="L314" s="278"/>
      <c r="M314" s="292"/>
    </row>
    <row r="315" s="245" customFormat="1" customHeight="1" spans="1:13">
      <c r="A315" s="273"/>
      <c r="B315" s="277"/>
      <c r="C315" s="275"/>
      <c r="D315" s="278"/>
      <c r="E315" s="278"/>
      <c r="F315" s="278"/>
      <c r="G315" s="277"/>
      <c r="H315" s="277"/>
      <c r="I315" s="291"/>
      <c r="J315" s="277"/>
      <c r="K315" s="277"/>
      <c r="L315" s="278"/>
      <c r="M315" s="292"/>
    </row>
    <row r="316" s="245" customFormat="1" customHeight="1" spans="1:13">
      <c r="A316" s="273"/>
      <c r="B316" s="277"/>
      <c r="C316" s="275"/>
      <c r="D316" s="278"/>
      <c r="E316" s="278"/>
      <c r="F316" s="278"/>
      <c r="G316" s="277"/>
      <c r="H316" s="277"/>
      <c r="I316" s="291"/>
      <c r="J316" s="277"/>
      <c r="K316" s="277"/>
      <c r="L316" s="278"/>
      <c r="M316" s="292"/>
    </row>
    <row r="317" s="245" customFormat="1" customHeight="1" spans="1:13">
      <c r="A317" s="273"/>
      <c r="B317" s="277"/>
      <c r="C317" s="275"/>
      <c r="D317" s="278"/>
      <c r="E317" s="278"/>
      <c r="F317" s="278"/>
      <c r="G317" s="277"/>
      <c r="H317" s="277"/>
      <c r="I317" s="291"/>
      <c r="J317" s="277"/>
      <c r="K317" s="277"/>
      <c r="L317" s="278"/>
      <c r="M317" s="292"/>
    </row>
    <row r="318" s="245" customFormat="1" customHeight="1" spans="1:13">
      <c r="A318" s="273"/>
      <c r="B318" s="277"/>
      <c r="C318" s="275"/>
      <c r="D318" s="278"/>
      <c r="E318" s="278"/>
      <c r="F318" s="278"/>
      <c r="G318" s="277"/>
      <c r="H318" s="277"/>
      <c r="I318" s="291"/>
      <c r="J318" s="277"/>
      <c r="K318" s="277"/>
      <c r="L318" s="278"/>
      <c r="M318" s="292"/>
    </row>
    <row r="319" s="245" customFormat="1" customHeight="1" spans="1:13">
      <c r="A319" s="273"/>
      <c r="B319" s="277"/>
      <c r="C319" s="275"/>
      <c r="D319" s="278"/>
      <c r="E319" s="278"/>
      <c r="F319" s="278"/>
      <c r="G319" s="277"/>
      <c r="H319" s="277"/>
      <c r="I319" s="291"/>
      <c r="J319" s="277"/>
      <c r="K319" s="277"/>
      <c r="L319" s="278"/>
      <c r="M319" s="292"/>
    </row>
    <row r="320" s="245" customFormat="1" customHeight="1" spans="1:13">
      <c r="A320" s="273"/>
      <c r="B320" s="277"/>
      <c r="C320" s="275"/>
      <c r="D320" s="278"/>
      <c r="E320" s="278"/>
      <c r="F320" s="278"/>
      <c r="G320" s="277"/>
      <c r="H320" s="277"/>
      <c r="I320" s="291"/>
      <c r="J320" s="277"/>
      <c r="K320" s="277"/>
      <c r="L320" s="278"/>
      <c r="M320" s="292"/>
    </row>
    <row r="321" s="245" customFormat="1" customHeight="1" spans="1:13">
      <c r="A321" s="273"/>
      <c r="B321" s="277"/>
      <c r="C321" s="275"/>
      <c r="D321" s="278"/>
      <c r="E321" s="278"/>
      <c r="F321" s="278"/>
      <c r="G321" s="277"/>
      <c r="H321" s="277"/>
      <c r="I321" s="291"/>
      <c r="J321" s="277"/>
      <c r="K321" s="277"/>
      <c r="L321" s="278"/>
      <c r="M321" s="292"/>
    </row>
    <row r="322" s="245" customFormat="1" customHeight="1" spans="1:13">
      <c r="A322" s="273"/>
      <c r="B322" s="277"/>
      <c r="C322" s="275"/>
      <c r="D322" s="278"/>
      <c r="E322" s="278"/>
      <c r="F322" s="278"/>
      <c r="G322" s="277"/>
      <c r="H322" s="277"/>
      <c r="I322" s="291"/>
      <c r="J322" s="277"/>
      <c r="K322" s="277"/>
      <c r="L322" s="278"/>
      <c r="M322" s="292"/>
    </row>
    <row r="323" s="245" customFormat="1" customHeight="1" spans="1:13">
      <c r="A323" s="273"/>
      <c r="B323" s="277"/>
      <c r="C323" s="275"/>
      <c r="D323" s="278"/>
      <c r="E323" s="278"/>
      <c r="F323" s="278"/>
      <c r="G323" s="277"/>
      <c r="H323" s="277"/>
      <c r="I323" s="291"/>
      <c r="J323" s="277"/>
      <c r="K323" s="277"/>
      <c r="L323" s="278"/>
      <c r="M323" s="292"/>
    </row>
    <row r="324" s="245" customFormat="1" customHeight="1" spans="1:13">
      <c r="A324" s="273"/>
      <c r="B324" s="277"/>
      <c r="C324" s="275"/>
      <c r="D324" s="278"/>
      <c r="E324" s="278"/>
      <c r="F324" s="278"/>
      <c r="G324" s="277"/>
      <c r="H324" s="277"/>
      <c r="I324" s="291"/>
      <c r="J324" s="277"/>
      <c r="K324" s="277"/>
      <c r="L324" s="278"/>
      <c r="M324" s="292"/>
    </row>
    <row r="325" s="245" customFormat="1" customHeight="1" spans="1:13">
      <c r="A325" s="273"/>
      <c r="B325" s="277"/>
      <c r="C325" s="275"/>
      <c r="D325" s="278"/>
      <c r="E325" s="278"/>
      <c r="F325" s="278"/>
      <c r="G325" s="277"/>
      <c r="H325" s="277"/>
      <c r="I325" s="291"/>
      <c r="J325" s="277"/>
      <c r="K325" s="277"/>
      <c r="L325" s="278"/>
      <c r="M325" s="292"/>
    </row>
    <row r="326" s="245" customFormat="1" customHeight="1" spans="1:13">
      <c r="A326" s="273"/>
      <c r="B326" s="277"/>
      <c r="C326" s="275"/>
      <c r="D326" s="278"/>
      <c r="E326" s="278"/>
      <c r="F326" s="278"/>
      <c r="G326" s="277"/>
      <c r="H326" s="277"/>
      <c r="I326" s="291"/>
      <c r="J326" s="277"/>
      <c r="K326" s="277"/>
      <c r="L326" s="278"/>
      <c r="M326" s="292"/>
    </row>
    <row r="327" s="245" customFormat="1" customHeight="1" spans="1:13">
      <c r="A327" s="273"/>
      <c r="B327" s="277"/>
      <c r="C327" s="275"/>
      <c r="D327" s="278"/>
      <c r="E327" s="278"/>
      <c r="F327" s="278"/>
      <c r="G327" s="277"/>
      <c r="H327" s="277"/>
      <c r="I327" s="291"/>
      <c r="J327" s="277"/>
      <c r="K327" s="277"/>
      <c r="L327" s="278"/>
      <c r="M327" s="292"/>
    </row>
    <row r="328" s="245" customFormat="1" customHeight="1" spans="1:13">
      <c r="A328" s="273"/>
      <c r="B328" s="277"/>
      <c r="C328" s="275"/>
      <c r="D328" s="278"/>
      <c r="E328" s="278"/>
      <c r="F328" s="278"/>
      <c r="G328" s="277"/>
      <c r="H328" s="277"/>
      <c r="I328" s="291"/>
      <c r="J328" s="277"/>
      <c r="K328" s="277"/>
      <c r="L328" s="278"/>
      <c r="M328" s="292"/>
    </row>
    <row r="329" s="245" customFormat="1" customHeight="1" spans="1:13">
      <c r="A329" s="273"/>
      <c r="B329" s="277"/>
      <c r="C329" s="275"/>
      <c r="D329" s="278"/>
      <c r="E329" s="278"/>
      <c r="F329" s="278"/>
      <c r="G329" s="277"/>
      <c r="H329" s="277"/>
      <c r="I329" s="291"/>
      <c r="J329" s="277"/>
      <c r="K329" s="277"/>
      <c r="L329" s="278"/>
      <c r="M329" s="292"/>
    </row>
    <row r="330" s="245" customFormat="1" customHeight="1" spans="1:13">
      <c r="A330" s="273"/>
      <c r="B330" s="277"/>
      <c r="C330" s="275"/>
      <c r="D330" s="278"/>
      <c r="E330" s="278"/>
      <c r="F330" s="278"/>
      <c r="G330" s="277"/>
      <c r="H330" s="277"/>
      <c r="I330" s="291"/>
      <c r="J330" s="277"/>
      <c r="K330" s="277"/>
      <c r="L330" s="278"/>
      <c r="M330" s="292"/>
    </row>
    <row r="331" s="245" customFormat="1" customHeight="1" spans="1:13">
      <c r="A331" s="273"/>
      <c r="B331" s="277"/>
      <c r="C331" s="275"/>
      <c r="D331" s="278"/>
      <c r="E331" s="278"/>
      <c r="F331" s="278"/>
      <c r="G331" s="277"/>
      <c r="H331" s="277"/>
      <c r="I331" s="291"/>
      <c r="J331" s="277"/>
      <c r="K331" s="277"/>
      <c r="L331" s="278"/>
      <c r="M331" s="292"/>
    </row>
    <row r="332" s="245" customFormat="1" customHeight="1" spans="1:13">
      <c r="A332" s="273"/>
      <c r="B332" s="277"/>
      <c r="C332" s="275"/>
      <c r="D332" s="278"/>
      <c r="E332" s="278"/>
      <c r="F332" s="278"/>
      <c r="G332" s="277"/>
      <c r="H332" s="277"/>
      <c r="I332" s="291"/>
      <c r="J332" s="277"/>
      <c r="K332" s="277"/>
      <c r="L332" s="278"/>
      <c r="M332" s="292"/>
    </row>
    <row r="333" s="245" customFormat="1" customHeight="1" spans="1:13">
      <c r="A333" s="273"/>
      <c r="B333" s="277"/>
      <c r="C333" s="275"/>
      <c r="D333" s="278"/>
      <c r="E333" s="278"/>
      <c r="F333" s="278"/>
      <c r="G333" s="277"/>
      <c r="H333" s="277"/>
      <c r="I333" s="291"/>
      <c r="J333" s="277"/>
      <c r="K333" s="277"/>
      <c r="L333" s="278"/>
      <c r="M333" s="292"/>
    </row>
    <row r="334" s="245" customFormat="1" customHeight="1" spans="1:13">
      <c r="A334" s="273"/>
      <c r="B334" s="277"/>
      <c r="C334" s="275"/>
      <c r="D334" s="278"/>
      <c r="E334" s="278"/>
      <c r="F334" s="278"/>
      <c r="G334" s="277"/>
      <c r="H334" s="277"/>
      <c r="I334" s="291"/>
      <c r="J334" s="277"/>
      <c r="K334" s="277"/>
      <c r="L334" s="278"/>
      <c r="M334" s="292"/>
    </row>
    <row r="335" s="245" customFormat="1" customHeight="1" spans="1:13">
      <c r="A335" s="273"/>
      <c r="B335" s="277"/>
      <c r="C335" s="275"/>
      <c r="D335" s="278"/>
      <c r="E335" s="278"/>
      <c r="F335" s="278"/>
      <c r="G335" s="277"/>
      <c r="H335" s="277"/>
      <c r="I335" s="291"/>
      <c r="J335" s="277"/>
      <c r="K335" s="277"/>
      <c r="L335" s="278"/>
      <c r="M335" s="292"/>
    </row>
    <row r="336" s="245" customFormat="1" customHeight="1" spans="1:13">
      <c r="A336" s="273"/>
      <c r="B336" s="277"/>
      <c r="C336" s="275"/>
      <c r="D336" s="278"/>
      <c r="E336" s="278"/>
      <c r="F336" s="278"/>
      <c r="G336" s="277"/>
      <c r="H336" s="277"/>
      <c r="I336" s="291"/>
      <c r="J336" s="277"/>
      <c r="K336" s="277"/>
      <c r="L336" s="278"/>
      <c r="M336" s="292"/>
    </row>
    <row r="337" s="245" customFormat="1" customHeight="1" spans="1:13">
      <c r="A337" s="273"/>
      <c r="B337" s="277"/>
      <c r="C337" s="275"/>
      <c r="D337" s="278"/>
      <c r="E337" s="278"/>
      <c r="F337" s="278"/>
      <c r="G337" s="277"/>
      <c r="H337" s="277"/>
      <c r="I337" s="291"/>
      <c r="J337" s="277"/>
      <c r="K337" s="277"/>
      <c r="L337" s="278"/>
      <c r="M337" s="292"/>
    </row>
    <row r="338" s="245" customFormat="1" customHeight="1" spans="1:13">
      <c r="A338" s="273"/>
      <c r="B338" s="277"/>
      <c r="C338" s="275"/>
      <c r="D338" s="278"/>
      <c r="E338" s="278"/>
      <c r="F338" s="278"/>
      <c r="G338" s="277"/>
      <c r="H338" s="277"/>
      <c r="I338" s="291"/>
      <c r="J338" s="277"/>
      <c r="K338" s="277"/>
      <c r="L338" s="278"/>
      <c r="M338" s="292"/>
    </row>
    <row r="339" s="245" customFormat="1" customHeight="1" spans="1:13">
      <c r="A339" s="273"/>
      <c r="B339" s="277"/>
      <c r="C339" s="275"/>
      <c r="D339" s="278"/>
      <c r="E339" s="278"/>
      <c r="F339" s="278"/>
      <c r="G339" s="277"/>
      <c r="H339" s="277"/>
      <c r="I339" s="291"/>
      <c r="J339" s="277"/>
      <c r="K339" s="277"/>
      <c r="L339" s="278"/>
      <c r="M339" s="292"/>
    </row>
    <row r="340" s="245" customFormat="1" customHeight="1" spans="1:13">
      <c r="A340" s="273"/>
      <c r="B340" s="277"/>
      <c r="C340" s="275"/>
      <c r="D340" s="278"/>
      <c r="E340" s="278"/>
      <c r="F340" s="278"/>
      <c r="G340" s="277"/>
      <c r="H340" s="277"/>
      <c r="I340" s="291"/>
      <c r="J340" s="277"/>
      <c r="K340" s="277"/>
      <c r="L340" s="278"/>
      <c r="M340" s="292"/>
    </row>
    <row r="341" s="245" customFormat="1" customHeight="1" spans="1:13">
      <c r="A341" s="273"/>
      <c r="B341" s="277"/>
      <c r="C341" s="275"/>
      <c r="D341" s="278"/>
      <c r="E341" s="278"/>
      <c r="F341" s="278"/>
      <c r="G341" s="277"/>
      <c r="H341" s="277"/>
      <c r="I341" s="291"/>
      <c r="J341" s="277"/>
      <c r="K341" s="277"/>
      <c r="L341" s="278"/>
      <c r="M341" s="292"/>
    </row>
    <row r="342" s="245" customFormat="1" customHeight="1" spans="1:13">
      <c r="A342" s="273"/>
      <c r="B342" s="277"/>
      <c r="C342" s="275"/>
      <c r="D342" s="278"/>
      <c r="E342" s="278"/>
      <c r="F342" s="278"/>
      <c r="G342" s="277"/>
      <c r="H342" s="277"/>
      <c r="I342" s="291"/>
      <c r="J342" s="277"/>
      <c r="K342" s="277"/>
      <c r="L342" s="278"/>
      <c r="M342" s="292"/>
    </row>
    <row r="343" s="245" customFormat="1" customHeight="1" spans="1:13">
      <c r="A343" s="273"/>
      <c r="B343" s="277"/>
      <c r="C343" s="275"/>
      <c r="D343" s="278"/>
      <c r="E343" s="278"/>
      <c r="F343" s="278"/>
      <c r="G343" s="277"/>
      <c r="H343" s="277"/>
      <c r="I343" s="291"/>
      <c r="J343" s="277"/>
      <c r="K343" s="277"/>
      <c r="L343" s="278"/>
      <c r="M343" s="292"/>
    </row>
    <row r="344" s="245" customFormat="1" customHeight="1" spans="1:13">
      <c r="A344" s="273"/>
      <c r="B344" s="277"/>
      <c r="C344" s="275"/>
      <c r="D344" s="278"/>
      <c r="E344" s="278"/>
      <c r="F344" s="278"/>
      <c r="G344" s="277"/>
      <c r="H344" s="277"/>
      <c r="I344" s="291"/>
      <c r="J344" s="277"/>
      <c r="K344" s="277"/>
      <c r="L344" s="278"/>
      <c r="M344" s="292"/>
    </row>
    <row r="345" s="245" customFormat="1" customHeight="1" spans="1:13">
      <c r="A345" s="273"/>
      <c r="B345" s="277"/>
      <c r="C345" s="275"/>
      <c r="D345" s="278"/>
      <c r="E345" s="278"/>
      <c r="F345" s="278"/>
      <c r="G345" s="277"/>
      <c r="H345" s="277"/>
      <c r="I345" s="291"/>
      <c r="J345" s="277"/>
      <c r="K345" s="277"/>
      <c r="L345" s="278"/>
      <c r="M345" s="292"/>
    </row>
    <row r="346" s="245" customFormat="1" customHeight="1" spans="1:13">
      <c r="A346" s="273"/>
      <c r="B346" s="277"/>
      <c r="C346" s="275"/>
      <c r="D346" s="278"/>
      <c r="E346" s="278"/>
      <c r="F346" s="278"/>
      <c r="G346" s="277"/>
      <c r="H346" s="277"/>
      <c r="I346" s="291"/>
      <c r="J346" s="277"/>
      <c r="K346" s="277"/>
      <c r="L346" s="278"/>
      <c r="M346" s="292"/>
    </row>
    <row r="347" s="245" customFormat="1" customHeight="1" spans="1:13">
      <c r="A347" s="273"/>
      <c r="B347" s="277"/>
      <c r="C347" s="275"/>
      <c r="D347" s="278"/>
      <c r="E347" s="278"/>
      <c r="F347" s="278"/>
      <c r="G347" s="277"/>
      <c r="H347" s="277"/>
      <c r="I347" s="291"/>
      <c r="J347" s="277"/>
      <c r="K347" s="277"/>
      <c r="L347" s="278"/>
      <c r="M347" s="292"/>
    </row>
    <row r="348" s="245" customFormat="1" customHeight="1" spans="1:13">
      <c r="A348" s="273"/>
      <c r="B348" s="277"/>
      <c r="C348" s="275"/>
      <c r="D348" s="278"/>
      <c r="E348" s="278"/>
      <c r="F348" s="278"/>
      <c r="G348" s="277"/>
      <c r="H348" s="277"/>
      <c r="I348" s="291"/>
      <c r="J348" s="277"/>
      <c r="K348" s="277"/>
      <c r="L348" s="278"/>
      <c r="M348" s="292"/>
    </row>
    <row r="349" s="245" customFormat="1" customHeight="1" spans="1:13">
      <c r="A349" s="273"/>
      <c r="B349" s="277"/>
      <c r="C349" s="275"/>
      <c r="D349" s="278"/>
      <c r="E349" s="278"/>
      <c r="F349" s="278"/>
      <c r="G349" s="277"/>
      <c r="H349" s="277"/>
      <c r="I349" s="291"/>
      <c r="J349" s="277"/>
      <c r="K349" s="277"/>
      <c r="L349" s="278"/>
      <c r="M349" s="292"/>
    </row>
    <row r="350" s="245" customFormat="1" customHeight="1" spans="1:13">
      <c r="A350" s="273"/>
      <c r="B350" s="277"/>
      <c r="C350" s="275"/>
      <c r="D350" s="278"/>
      <c r="E350" s="278"/>
      <c r="F350" s="278"/>
      <c r="G350" s="277"/>
      <c r="H350" s="277"/>
      <c r="I350" s="291"/>
      <c r="J350" s="277"/>
      <c r="K350" s="277"/>
      <c r="L350" s="278"/>
      <c r="M350" s="292"/>
    </row>
    <row r="351" s="245" customFormat="1" customHeight="1" spans="1:13">
      <c r="A351" s="273"/>
      <c r="B351" s="277"/>
      <c r="C351" s="275"/>
      <c r="D351" s="278"/>
      <c r="E351" s="278"/>
      <c r="F351" s="278"/>
      <c r="G351" s="277"/>
      <c r="H351" s="277"/>
      <c r="I351" s="291"/>
      <c r="J351" s="277"/>
      <c r="K351" s="277"/>
      <c r="L351" s="278"/>
      <c r="M351" s="292"/>
    </row>
    <row r="352" s="245" customFormat="1" customHeight="1" spans="1:13">
      <c r="A352" s="273"/>
      <c r="B352" s="277"/>
      <c r="C352" s="275"/>
      <c r="D352" s="278"/>
      <c r="E352" s="278"/>
      <c r="F352" s="278"/>
      <c r="G352" s="277"/>
      <c r="H352" s="277"/>
      <c r="I352" s="291"/>
      <c r="J352" s="277"/>
      <c r="K352" s="277"/>
      <c r="L352" s="278"/>
      <c r="M352" s="292"/>
    </row>
    <row r="353" s="245" customFormat="1" customHeight="1" spans="1:13">
      <c r="A353" s="273"/>
      <c r="B353" s="277"/>
      <c r="C353" s="275"/>
      <c r="D353" s="278"/>
      <c r="E353" s="278"/>
      <c r="F353" s="278"/>
      <c r="G353" s="277"/>
      <c r="H353" s="277"/>
      <c r="I353" s="291"/>
      <c r="J353" s="277"/>
      <c r="K353" s="277"/>
      <c r="L353" s="278"/>
      <c r="M353" s="292"/>
    </row>
    <row r="354" s="245" customFormat="1" customHeight="1" spans="1:13">
      <c r="A354" s="273"/>
      <c r="B354" s="277"/>
      <c r="C354" s="275"/>
      <c r="D354" s="278"/>
      <c r="E354" s="278"/>
      <c r="F354" s="278"/>
      <c r="G354" s="277"/>
      <c r="H354" s="277"/>
      <c r="I354" s="291"/>
      <c r="J354" s="277"/>
      <c r="K354" s="277"/>
      <c r="L354" s="278"/>
      <c r="M354" s="292"/>
    </row>
    <row r="355" s="245" customFormat="1" customHeight="1" spans="1:13">
      <c r="A355" s="273"/>
      <c r="B355" s="277"/>
      <c r="C355" s="275"/>
      <c r="D355" s="278"/>
      <c r="E355" s="278"/>
      <c r="F355" s="278"/>
      <c r="G355" s="277"/>
      <c r="H355" s="277"/>
      <c r="I355" s="291"/>
      <c r="J355" s="277"/>
      <c r="K355" s="277"/>
      <c r="L355" s="278"/>
      <c r="M355" s="292"/>
    </row>
    <row r="356" s="245" customFormat="1" customHeight="1" spans="1:13">
      <c r="A356" s="273"/>
      <c r="B356" s="277"/>
      <c r="C356" s="275"/>
      <c r="D356" s="278"/>
      <c r="E356" s="278"/>
      <c r="F356" s="278"/>
      <c r="G356" s="277"/>
      <c r="H356" s="277"/>
      <c r="I356" s="291"/>
      <c r="J356" s="277"/>
      <c r="K356" s="277"/>
      <c r="L356" s="278"/>
      <c r="M356" s="292"/>
    </row>
    <row r="357" s="245" customFormat="1" customHeight="1" spans="1:13">
      <c r="A357" s="273"/>
      <c r="B357" s="277"/>
      <c r="C357" s="275"/>
      <c r="D357" s="278"/>
      <c r="E357" s="278"/>
      <c r="F357" s="278"/>
      <c r="G357" s="277"/>
      <c r="H357" s="277"/>
      <c r="I357" s="291"/>
      <c r="J357" s="277"/>
      <c r="K357" s="277"/>
      <c r="L357" s="278"/>
      <c r="M357" s="292"/>
    </row>
    <row r="358" s="245" customFormat="1" customHeight="1" spans="1:13">
      <c r="A358" s="273"/>
      <c r="B358" s="277"/>
      <c r="C358" s="275"/>
      <c r="D358" s="278"/>
      <c r="E358" s="278"/>
      <c r="F358" s="278"/>
      <c r="G358" s="277"/>
      <c r="H358" s="277"/>
      <c r="I358" s="291"/>
      <c r="J358" s="277"/>
      <c r="K358" s="277"/>
      <c r="L358" s="278"/>
      <c r="M358" s="292"/>
    </row>
    <row r="359" s="245" customFormat="1" customHeight="1" spans="1:13">
      <c r="A359" s="273"/>
      <c r="B359" s="277"/>
      <c r="C359" s="275"/>
      <c r="D359" s="278"/>
      <c r="E359" s="278"/>
      <c r="F359" s="278"/>
      <c r="G359" s="277"/>
      <c r="H359" s="277"/>
      <c r="I359" s="291"/>
      <c r="J359" s="277"/>
      <c r="K359" s="277"/>
      <c r="L359" s="278"/>
      <c r="M359" s="292"/>
    </row>
    <row r="360" s="245" customFormat="1" customHeight="1" spans="1:13">
      <c r="A360" s="273"/>
      <c r="B360" s="277"/>
      <c r="C360" s="275"/>
      <c r="D360" s="278"/>
      <c r="E360" s="278"/>
      <c r="F360" s="278"/>
      <c r="G360" s="277"/>
      <c r="H360" s="277"/>
      <c r="I360" s="291"/>
      <c r="J360" s="277"/>
      <c r="K360" s="277"/>
      <c r="L360" s="278"/>
      <c r="M360" s="292"/>
    </row>
    <row r="361" s="245" customFormat="1" customHeight="1" spans="1:13">
      <c r="A361" s="273"/>
      <c r="B361" s="277"/>
      <c r="C361" s="275"/>
      <c r="D361" s="278"/>
      <c r="E361" s="278"/>
      <c r="F361" s="278"/>
      <c r="G361" s="277"/>
      <c r="H361" s="277"/>
      <c r="I361" s="291"/>
      <c r="J361" s="277"/>
      <c r="K361" s="277"/>
      <c r="L361" s="278"/>
      <c r="M361" s="292"/>
    </row>
    <row r="362" s="245" customFormat="1" customHeight="1" spans="1:13">
      <c r="A362" s="273"/>
      <c r="B362" s="277"/>
      <c r="C362" s="275"/>
      <c r="D362" s="278"/>
      <c r="E362" s="278"/>
      <c r="F362" s="278"/>
      <c r="G362" s="277"/>
      <c r="H362" s="277"/>
      <c r="I362" s="291"/>
      <c r="J362" s="277"/>
      <c r="K362" s="277"/>
      <c r="L362" s="278"/>
      <c r="M362" s="292"/>
    </row>
    <row r="363" s="245" customFormat="1" customHeight="1" spans="1:13">
      <c r="A363" s="273"/>
      <c r="B363" s="277"/>
      <c r="C363" s="275"/>
      <c r="D363" s="278"/>
      <c r="E363" s="278"/>
      <c r="F363" s="278"/>
      <c r="G363" s="277"/>
      <c r="H363" s="277"/>
      <c r="I363" s="291"/>
      <c r="J363" s="277"/>
      <c r="K363" s="277"/>
      <c r="L363" s="278"/>
      <c r="M363" s="292"/>
    </row>
    <row r="364" s="245" customFormat="1" customHeight="1" spans="1:13">
      <c r="A364" s="273"/>
      <c r="B364" s="277"/>
      <c r="C364" s="275"/>
      <c r="D364" s="278"/>
      <c r="E364" s="278"/>
      <c r="F364" s="278"/>
      <c r="G364" s="277"/>
      <c r="H364" s="277"/>
      <c r="I364" s="291"/>
      <c r="J364" s="277"/>
      <c r="K364" s="277"/>
      <c r="L364" s="278"/>
      <c r="M364" s="292"/>
    </row>
    <row r="365" s="245" customFormat="1" customHeight="1" spans="1:13">
      <c r="A365" s="273"/>
      <c r="B365" s="277"/>
      <c r="C365" s="275"/>
      <c r="D365" s="278"/>
      <c r="E365" s="278"/>
      <c r="F365" s="278"/>
      <c r="G365" s="277"/>
      <c r="H365" s="277"/>
      <c r="I365" s="291"/>
      <c r="J365" s="277"/>
      <c r="K365" s="277"/>
      <c r="L365" s="278"/>
      <c r="M365" s="292"/>
    </row>
    <row r="366" s="245" customFormat="1" customHeight="1" spans="1:13">
      <c r="A366" s="273"/>
      <c r="B366" s="277"/>
      <c r="C366" s="275"/>
      <c r="D366" s="278"/>
      <c r="E366" s="278"/>
      <c r="F366" s="278"/>
      <c r="G366" s="277"/>
      <c r="H366" s="277"/>
      <c r="I366" s="291"/>
      <c r="J366" s="277"/>
      <c r="K366" s="277"/>
      <c r="L366" s="278"/>
      <c r="M366" s="292"/>
    </row>
    <row r="367" s="245" customFormat="1" customHeight="1" spans="1:13">
      <c r="A367" s="273"/>
      <c r="B367" s="277"/>
      <c r="C367" s="275"/>
      <c r="D367" s="278"/>
      <c r="E367" s="278"/>
      <c r="F367" s="278"/>
      <c r="G367" s="277"/>
      <c r="H367" s="277"/>
      <c r="I367" s="291"/>
      <c r="J367" s="277"/>
      <c r="K367" s="277"/>
      <c r="L367" s="278"/>
      <c r="M367" s="292"/>
    </row>
    <row r="368" s="245" customFormat="1" customHeight="1" spans="1:13">
      <c r="A368" s="273"/>
      <c r="B368" s="277"/>
      <c r="C368" s="275"/>
      <c r="D368" s="278"/>
      <c r="E368" s="278"/>
      <c r="F368" s="278"/>
      <c r="G368" s="277"/>
      <c r="H368" s="277"/>
      <c r="I368" s="291"/>
      <c r="J368" s="277"/>
      <c r="K368" s="277"/>
      <c r="L368" s="278"/>
      <c r="M368" s="292"/>
    </row>
    <row r="369" s="245" customFormat="1" customHeight="1" spans="1:13">
      <c r="A369" s="273"/>
      <c r="B369" s="277"/>
      <c r="C369" s="275"/>
      <c r="D369" s="278"/>
      <c r="E369" s="278"/>
      <c r="F369" s="278"/>
      <c r="G369" s="277"/>
      <c r="H369" s="277"/>
      <c r="I369" s="291"/>
      <c r="J369" s="277"/>
      <c r="K369" s="277"/>
      <c r="L369" s="278"/>
      <c r="M369" s="292"/>
    </row>
    <row r="370" s="245" customFormat="1" customHeight="1" spans="1:13">
      <c r="A370" s="273"/>
      <c r="B370" s="277"/>
      <c r="C370" s="275"/>
      <c r="D370" s="278"/>
      <c r="E370" s="278"/>
      <c r="F370" s="278"/>
      <c r="G370" s="277"/>
      <c r="H370" s="277"/>
      <c r="I370" s="291"/>
      <c r="J370" s="277"/>
      <c r="K370" s="277"/>
      <c r="L370" s="278"/>
      <c r="M370" s="292"/>
    </row>
    <row r="371" s="245" customFormat="1" customHeight="1" spans="1:13">
      <c r="A371" s="273"/>
      <c r="B371" s="277"/>
      <c r="C371" s="275"/>
      <c r="D371" s="278"/>
      <c r="E371" s="278"/>
      <c r="F371" s="278"/>
      <c r="G371" s="277"/>
      <c r="H371" s="277"/>
      <c r="I371" s="291"/>
      <c r="J371" s="277"/>
      <c r="K371" s="277"/>
      <c r="L371" s="278"/>
      <c r="M371" s="292"/>
    </row>
    <row r="372" s="245" customFormat="1" customHeight="1" spans="1:13">
      <c r="A372" s="273"/>
      <c r="B372" s="277"/>
      <c r="C372" s="275"/>
      <c r="D372" s="278"/>
      <c r="E372" s="278"/>
      <c r="F372" s="278"/>
      <c r="G372" s="277"/>
      <c r="H372" s="277"/>
      <c r="I372" s="291"/>
      <c r="J372" s="277"/>
      <c r="K372" s="277"/>
      <c r="L372" s="278"/>
      <c r="M372" s="292"/>
    </row>
    <row r="373" s="245" customFormat="1" customHeight="1" spans="1:13">
      <c r="A373" s="273"/>
      <c r="B373" s="277"/>
      <c r="C373" s="275"/>
      <c r="D373" s="278"/>
      <c r="E373" s="278"/>
      <c r="F373" s="278"/>
      <c r="G373" s="277"/>
      <c r="H373" s="277"/>
      <c r="I373" s="291"/>
      <c r="J373" s="277"/>
      <c r="K373" s="277"/>
      <c r="L373" s="278"/>
      <c r="M373" s="292"/>
    </row>
    <row r="374" s="245" customFormat="1" customHeight="1" spans="1:13">
      <c r="A374" s="273"/>
      <c r="B374" s="277"/>
      <c r="C374" s="275"/>
      <c r="D374" s="278"/>
      <c r="E374" s="278"/>
      <c r="F374" s="278"/>
      <c r="G374" s="277"/>
      <c r="H374" s="277"/>
      <c r="I374" s="291"/>
      <c r="J374" s="277"/>
      <c r="K374" s="277"/>
      <c r="L374" s="278"/>
      <c r="M374" s="292"/>
    </row>
    <row r="375" s="245" customFormat="1" customHeight="1" spans="1:13">
      <c r="A375" s="273"/>
      <c r="B375" s="277"/>
      <c r="C375" s="275"/>
      <c r="D375" s="278"/>
      <c r="E375" s="278"/>
      <c r="F375" s="278"/>
      <c r="G375" s="277"/>
      <c r="H375" s="277"/>
      <c r="I375" s="291"/>
      <c r="J375" s="277"/>
      <c r="K375" s="277"/>
      <c r="L375" s="278"/>
      <c r="M375" s="292"/>
    </row>
    <row r="376" s="245" customFormat="1" customHeight="1" spans="1:13">
      <c r="A376" s="273"/>
      <c r="B376" s="277"/>
      <c r="C376" s="275"/>
      <c r="D376" s="278"/>
      <c r="E376" s="278"/>
      <c r="F376" s="278"/>
      <c r="G376" s="277"/>
      <c r="H376" s="277"/>
      <c r="I376" s="291"/>
      <c r="J376" s="277"/>
      <c r="K376" s="277"/>
      <c r="L376" s="278"/>
      <c r="M376" s="292"/>
    </row>
    <row r="377" s="245" customFormat="1" customHeight="1" spans="1:13">
      <c r="A377" s="273"/>
      <c r="B377" s="277"/>
      <c r="C377" s="275"/>
      <c r="D377" s="278"/>
      <c r="E377" s="278"/>
      <c r="F377" s="278"/>
      <c r="G377" s="277"/>
      <c r="H377" s="277"/>
      <c r="I377" s="291"/>
      <c r="J377" s="277"/>
      <c r="K377" s="277"/>
      <c r="L377" s="278"/>
      <c r="M377" s="292"/>
    </row>
    <row r="378" s="245" customFormat="1" customHeight="1" spans="1:13">
      <c r="A378" s="273"/>
      <c r="B378" s="277"/>
      <c r="C378" s="275"/>
      <c r="D378" s="278"/>
      <c r="E378" s="278"/>
      <c r="F378" s="278"/>
      <c r="G378" s="277"/>
      <c r="H378" s="277"/>
      <c r="I378" s="291"/>
      <c r="J378" s="277"/>
      <c r="K378" s="277"/>
      <c r="L378" s="278"/>
      <c r="M378" s="292"/>
    </row>
    <row r="379" s="245" customFormat="1" customHeight="1" spans="1:13">
      <c r="A379" s="273"/>
      <c r="B379" s="277"/>
      <c r="C379" s="275"/>
      <c r="D379" s="278"/>
      <c r="E379" s="278"/>
      <c r="F379" s="278"/>
      <c r="G379" s="277"/>
      <c r="H379" s="277"/>
      <c r="I379" s="291"/>
      <c r="J379" s="277"/>
      <c r="K379" s="277"/>
      <c r="L379" s="278"/>
      <c r="M379" s="292"/>
    </row>
    <row r="380" s="245" customFormat="1" customHeight="1" spans="1:13">
      <c r="A380" s="273"/>
      <c r="B380" s="277"/>
      <c r="C380" s="275"/>
      <c r="D380" s="278"/>
      <c r="E380" s="278"/>
      <c r="F380" s="278"/>
      <c r="G380" s="277"/>
      <c r="H380" s="277"/>
      <c r="I380" s="291"/>
      <c r="J380" s="277"/>
      <c r="K380" s="277"/>
      <c r="L380" s="278"/>
      <c r="M380" s="292"/>
    </row>
    <row r="381" s="245" customFormat="1" customHeight="1" spans="1:13">
      <c r="A381" s="273"/>
      <c r="B381" s="277"/>
      <c r="C381" s="275"/>
      <c r="D381" s="278"/>
      <c r="E381" s="278"/>
      <c r="F381" s="278"/>
      <c r="G381" s="277"/>
      <c r="H381" s="277"/>
      <c r="I381" s="291"/>
      <c r="J381" s="277"/>
      <c r="K381" s="277"/>
      <c r="L381" s="278"/>
      <c r="M381" s="292"/>
    </row>
    <row r="382" s="245" customFormat="1" customHeight="1" spans="1:13">
      <c r="A382" s="273"/>
      <c r="B382" s="277"/>
      <c r="C382" s="275"/>
      <c r="D382" s="278"/>
      <c r="E382" s="278"/>
      <c r="F382" s="278"/>
      <c r="G382" s="277"/>
      <c r="H382" s="277"/>
      <c r="I382" s="291"/>
      <c r="J382" s="277"/>
      <c r="K382" s="277"/>
      <c r="L382" s="278"/>
      <c r="M382" s="292"/>
    </row>
    <row r="383" s="245" customFormat="1" customHeight="1" spans="1:13">
      <c r="A383" s="273"/>
      <c r="B383" s="277"/>
      <c r="C383" s="275"/>
      <c r="D383" s="278"/>
      <c r="E383" s="278"/>
      <c r="F383" s="278"/>
      <c r="G383" s="277"/>
      <c r="H383" s="277"/>
      <c r="I383" s="291"/>
      <c r="J383" s="277"/>
      <c r="K383" s="277"/>
      <c r="L383" s="278"/>
      <c r="M383" s="292"/>
    </row>
    <row r="384" s="245" customFormat="1" customHeight="1" spans="1:13">
      <c r="A384" s="273"/>
      <c r="B384" s="277"/>
      <c r="C384" s="275"/>
      <c r="D384" s="278"/>
      <c r="E384" s="278"/>
      <c r="F384" s="278"/>
      <c r="G384" s="277"/>
      <c r="H384" s="277"/>
      <c r="I384" s="291"/>
      <c r="J384" s="277"/>
      <c r="K384" s="277"/>
      <c r="L384" s="278"/>
      <c r="M384" s="292"/>
    </row>
    <row r="385" s="245" customFormat="1" customHeight="1" spans="1:13">
      <c r="A385" s="273"/>
      <c r="B385" s="277"/>
      <c r="C385" s="275"/>
      <c r="D385" s="278"/>
      <c r="E385" s="278"/>
      <c r="F385" s="278"/>
      <c r="G385" s="277"/>
      <c r="H385" s="277"/>
      <c r="I385" s="291"/>
      <c r="J385" s="277"/>
      <c r="K385" s="277"/>
      <c r="L385" s="278"/>
      <c r="M385" s="292"/>
    </row>
    <row r="386" s="245" customFormat="1" customHeight="1" spans="1:13">
      <c r="A386" s="273"/>
      <c r="B386" s="277"/>
      <c r="C386" s="275"/>
      <c r="D386" s="278"/>
      <c r="E386" s="278"/>
      <c r="F386" s="278"/>
      <c r="G386" s="277"/>
      <c r="H386" s="277"/>
      <c r="I386" s="291"/>
      <c r="J386" s="277"/>
      <c r="K386" s="277"/>
      <c r="L386" s="278"/>
      <c r="M386" s="292"/>
    </row>
    <row r="387" s="245" customFormat="1" customHeight="1" spans="1:13">
      <c r="A387" s="273"/>
      <c r="B387" s="277"/>
      <c r="C387" s="275"/>
      <c r="D387" s="278"/>
      <c r="E387" s="278"/>
      <c r="F387" s="278"/>
      <c r="G387" s="277"/>
      <c r="H387" s="277"/>
      <c r="I387" s="291"/>
      <c r="J387" s="277"/>
      <c r="K387" s="277"/>
      <c r="L387" s="278"/>
      <c r="M387" s="292"/>
    </row>
    <row r="388" s="245" customFormat="1" customHeight="1" spans="1:13">
      <c r="A388" s="273"/>
      <c r="B388" s="277"/>
      <c r="C388" s="275"/>
      <c r="D388" s="278"/>
      <c r="E388" s="278"/>
      <c r="F388" s="278"/>
      <c r="G388" s="277"/>
      <c r="H388" s="277"/>
      <c r="I388" s="291"/>
      <c r="J388" s="277"/>
      <c r="K388" s="277"/>
      <c r="L388" s="278"/>
      <c r="M388" s="292"/>
    </row>
    <row r="389" s="245" customFormat="1" customHeight="1" spans="1:13">
      <c r="A389" s="273"/>
      <c r="B389" s="277"/>
      <c r="C389" s="275"/>
      <c r="D389" s="278"/>
      <c r="E389" s="278"/>
      <c r="F389" s="278"/>
      <c r="G389" s="277"/>
      <c r="H389" s="277"/>
      <c r="I389" s="291"/>
      <c r="J389" s="277"/>
      <c r="K389" s="277"/>
      <c r="L389" s="278"/>
      <c r="M389" s="292"/>
    </row>
    <row r="390" s="245" customFormat="1" customHeight="1" spans="1:13">
      <c r="A390" s="273"/>
      <c r="B390" s="277"/>
      <c r="C390" s="275"/>
      <c r="D390" s="278"/>
      <c r="E390" s="278"/>
      <c r="F390" s="278"/>
      <c r="G390" s="277"/>
      <c r="H390" s="277"/>
      <c r="I390" s="291"/>
      <c r="J390" s="277"/>
      <c r="K390" s="277"/>
      <c r="L390" s="278"/>
      <c r="M390" s="292"/>
    </row>
    <row r="391" s="245" customFormat="1" customHeight="1" spans="1:13">
      <c r="A391" s="273"/>
      <c r="B391" s="277"/>
      <c r="C391" s="275"/>
      <c r="D391" s="278"/>
      <c r="E391" s="278"/>
      <c r="F391" s="278"/>
      <c r="G391" s="277"/>
      <c r="H391" s="277"/>
      <c r="I391" s="291"/>
      <c r="J391" s="277"/>
      <c r="K391" s="277"/>
      <c r="L391" s="278"/>
      <c r="M391" s="292"/>
    </row>
    <row r="392" s="245" customFormat="1" customHeight="1" spans="1:13">
      <c r="A392" s="273"/>
      <c r="B392" s="277"/>
      <c r="C392" s="275"/>
      <c r="D392" s="278"/>
      <c r="E392" s="278"/>
      <c r="F392" s="278"/>
      <c r="G392" s="277"/>
      <c r="H392" s="277"/>
      <c r="I392" s="291"/>
      <c r="J392" s="277"/>
      <c r="K392" s="277"/>
      <c r="L392" s="278"/>
      <c r="M392" s="292"/>
    </row>
    <row r="393" s="245" customFormat="1" customHeight="1" spans="1:13">
      <c r="A393" s="273"/>
      <c r="B393" s="277"/>
      <c r="C393" s="275"/>
      <c r="D393" s="278"/>
      <c r="E393" s="278"/>
      <c r="F393" s="278"/>
      <c r="G393" s="277"/>
      <c r="H393" s="277"/>
      <c r="I393" s="291"/>
      <c r="J393" s="277"/>
      <c r="K393" s="277"/>
      <c r="L393" s="278"/>
      <c r="M393" s="292"/>
    </row>
    <row r="394" s="245" customFormat="1" customHeight="1" spans="1:13">
      <c r="A394" s="273"/>
      <c r="B394" s="277"/>
      <c r="C394" s="275"/>
      <c r="D394" s="278"/>
      <c r="E394" s="278"/>
      <c r="F394" s="278"/>
      <c r="G394" s="277"/>
      <c r="H394" s="277"/>
      <c r="I394" s="291"/>
      <c r="J394" s="277"/>
      <c r="K394" s="277"/>
      <c r="L394" s="278"/>
      <c r="M394" s="292"/>
    </row>
    <row r="395" s="245" customFormat="1" customHeight="1" spans="1:13">
      <c r="A395" s="273"/>
      <c r="B395" s="277"/>
      <c r="C395" s="275"/>
      <c r="D395" s="278"/>
      <c r="E395" s="278"/>
      <c r="F395" s="278"/>
      <c r="G395" s="277"/>
      <c r="H395" s="277"/>
      <c r="I395" s="291"/>
      <c r="J395" s="277"/>
      <c r="K395" s="277"/>
      <c r="L395" s="278"/>
      <c r="M395" s="292"/>
    </row>
    <row r="396" s="245" customFormat="1" customHeight="1" spans="1:13">
      <c r="A396" s="273"/>
      <c r="B396" s="277"/>
      <c r="C396" s="275"/>
      <c r="D396" s="278"/>
      <c r="E396" s="278"/>
      <c r="F396" s="278"/>
      <c r="G396" s="277"/>
      <c r="H396" s="277"/>
      <c r="I396" s="291"/>
      <c r="J396" s="277"/>
      <c r="K396" s="277"/>
      <c r="L396" s="278"/>
      <c r="M396" s="292"/>
    </row>
    <row r="397" s="245" customFormat="1" customHeight="1" spans="1:13">
      <c r="A397" s="273"/>
      <c r="B397" s="277"/>
      <c r="C397" s="275"/>
      <c r="D397" s="278"/>
      <c r="E397" s="278"/>
      <c r="F397" s="278"/>
      <c r="G397" s="277"/>
      <c r="H397" s="277"/>
      <c r="I397" s="291"/>
      <c r="J397" s="277"/>
      <c r="K397" s="277"/>
      <c r="L397" s="278"/>
      <c r="M397" s="292"/>
    </row>
    <row r="398" s="245" customFormat="1" customHeight="1" spans="1:13">
      <c r="A398" s="273"/>
      <c r="B398" s="277"/>
      <c r="C398" s="275"/>
      <c r="D398" s="278"/>
      <c r="E398" s="278"/>
      <c r="F398" s="278"/>
      <c r="G398" s="277"/>
      <c r="H398" s="277"/>
      <c r="I398" s="291"/>
      <c r="J398" s="277"/>
      <c r="K398" s="277"/>
      <c r="L398" s="278"/>
      <c r="M398" s="292"/>
    </row>
    <row r="399" s="245" customFormat="1" customHeight="1" spans="1:13">
      <c r="A399" s="273"/>
      <c r="B399" s="277"/>
      <c r="C399" s="275"/>
      <c r="D399" s="278"/>
      <c r="E399" s="278"/>
      <c r="F399" s="278"/>
      <c r="G399" s="277"/>
      <c r="H399" s="277"/>
      <c r="I399" s="291"/>
      <c r="J399" s="277"/>
      <c r="K399" s="277"/>
      <c r="L399" s="278"/>
      <c r="M399" s="292"/>
    </row>
    <row r="400" s="245" customFormat="1" customHeight="1" spans="1:13">
      <c r="A400" s="273"/>
      <c r="B400" s="277"/>
      <c r="C400" s="275"/>
      <c r="D400" s="278"/>
      <c r="E400" s="278"/>
      <c r="F400" s="278"/>
      <c r="G400" s="277"/>
      <c r="H400" s="277"/>
      <c r="I400" s="291"/>
      <c r="J400" s="277"/>
      <c r="K400" s="277"/>
      <c r="L400" s="278"/>
      <c r="M400" s="292"/>
    </row>
    <row r="401" s="245" customFormat="1" customHeight="1" spans="1:13">
      <c r="A401" s="273"/>
      <c r="B401" s="277"/>
      <c r="C401" s="275"/>
      <c r="D401" s="278"/>
      <c r="E401" s="278"/>
      <c r="F401" s="278"/>
      <c r="G401" s="277"/>
      <c r="H401" s="277"/>
      <c r="I401" s="291"/>
      <c r="J401" s="277"/>
      <c r="K401" s="277"/>
      <c r="L401" s="278"/>
      <c r="M401" s="292"/>
    </row>
    <row r="402" s="245" customFormat="1" customHeight="1" spans="1:13">
      <c r="A402" s="273"/>
      <c r="B402" s="277"/>
      <c r="C402" s="275"/>
      <c r="D402" s="278"/>
      <c r="E402" s="278"/>
      <c r="F402" s="278"/>
      <c r="G402" s="277"/>
      <c r="H402" s="277"/>
      <c r="I402" s="291"/>
      <c r="J402" s="277"/>
      <c r="K402" s="277"/>
      <c r="L402" s="278"/>
      <c r="M402" s="292"/>
    </row>
    <row r="403" s="245" customFormat="1" customHeight="1" spans="1:13">
      <c r="A403" s="273"/>
      <c r="B403" s="277"/>
      <c r="C403" s="275"/>
      <c r="D403" s="278"/>
      <c r="E403" s="278"/>
      <c r="F403" s="278"/>
      <c r="G403" s="277"/>
      <c r="H403" s="277"/>
      <c r="I403" s="291"/>
      <c r="J403" s="277"/>
      <c r="K403" s="277"/>
      <c r="L403" s="278"/>
      <c r="M403" s="292"/>
    </row>
    <row r="404" s="245" customFormat="1" customHeight="1" spans="1:13">
      <c r="A404" s="273"/>
      <c r="B404" s="277"/>
      <c r="C404" s="275"/>
      <c r="D404" s="278"/>
      <c r="E404" s="278"/>
      <c r="F404" s="278"/>
      <c r="G404" s="277"/>
      <c r="H404" s="277"/>
      <c r="I404" s="291"/>
      <c r="J404" s="277"/>
      <c r="K404" s="277"/>
      <c r="L404" s="278"/>
      <c r="M404" s="292"/>
    </row>
    <row r="405" s="245" customFormat="1" customHeight="1" spans="1:13">
      <c r="A405" s="273"/>
      <c r="B405" s="277"/>
      <c r="C405" s="275"/>
      <c r="D405" s="278"/>
      <c r="E405" s="278"/>
      <c r="F405" s="278"/>
      <c r="G405" s="277"/>
      <c r="H405" s="277"/>
      <c r="I405" s="291"/>
      <c r="J405" s="277"/>
      <c r="K405" s="277"/>
      <c r="L405" s="278"/>
      <c r="M405" s="292"/>
    </row>
    <row r="406" s="245" customFormat="1" customHeight="1" spans="1:13">
      <c r="A406" s="273"/>
      <c r="B406" s="277"/>
      <c r="C406" s="275"/>
      <c r="D406" s="278"/>
      <c r="E406" s="278"/>
      <c r="F406" s="278"/>
      <c r="G406" s="277"/>
      <c r="H406" s="277"/>
      <c r="I406" s="291"/>
      <c r="J406" s="277"/>
      <c r="K406" s="277"/>
      <c r="L406" s="278"/>
      <c r="M406" s="292"/>
    </row>
    <row r="407" s="245" customFormat="1" customHeight="1" spans="1:13">
      <c r="A407" s="273"/>
      <c r="B407" s="277"/>
      <c r="C407" s="275"/>
      <c r="D407" s="278"/>
      <c r="E407" s="278"/>
      <c r="F407" s="278"/>
      <c r="G407" s="277"/>
      <c r="H407" s="277"/>
      <c r="I407" s="291"/>
      <c r="J407" s="277"/>
      <c r="K407" s="277"/>
      <c r="L407" s="278"/>
      <c r="M407" s="292"/>
    </row>
    <row r="408" s="245" customFormat="1" customHeight="1" spans="1:13">
      <c r="A408" s="273"/>
      <c r="B408" s="277"/>
      <c r="C408" s="275"/>
      <c r="D408" s="278"/>
      <c r="E408" s="278"/>
      <c r="F408" s="278"/>
      <c r="G408" s="277"/>
      <c r="H408" s="277"/>
      <c r="I408" s="291"/>
      <c r="J408" s="277"/>
      <c r="K408" s="277"/>
      <c r="L408" s="278"/>
      <c r="M408" s="292"/>
    </row>
    <row r="409" s="245" customFormat="1" customHeight="1" spans="1:13">
      <c r="A409" s="273"/>
      <c r="B409" s="277"/>
      <c r="C409" s="275"/>
      <c r="D409" s="278"/>
      <c r="E409" s="278"/>
      <c r="F409" s="278"/>
      <c r="G409" s="277"/>
      <c r="H409" s="277"/>
      <c r="I409" s="291"/>
      <c r="J409" s="277"/>
      <c r="K409" s="277"/>
      <c r="L409" s="278"/>
      <c r="M409" s="292"/>
    </row>
    <row r="410" s="245" customFormat="1" customHeight="1" spans="1:13">
      <c r="A410" s="273"/>
      <c r="B410" s="277"/>
      <c r="C410" s="275"/>
      <c r="D410" s="278"/>
      <c r="E410" s="278"/>
      <c r="F410" s="278"/>
      <c r="G410" s="277"/>
      <c r="H410" s="277"/>
      <c r="I410" s="291"/>
      <c r="J410" s="277"/>
      <c r="K410" s="277"/>
      <c r="L410" s="278"/>
      <c r="M410" s="292"/>
    </row>
    <row r="411" s="245" customFormat="1" customHeight="1" spans="1:13">
      <c r="A411" s="273"/>
      <c r="B411" s="277"/>
      <c r="C411" s="275"/>
      <c r="D411" s="278"/>
      <c r="E411" s="278"/>
      <c r="F411" s="278"/>
      <c r="G411" s="277"/>
      <c r="H411" s="277"/>
      <c r="I411" s="291"/>
      <c r="J411" s="277"/>
      <c r="K411" s="277"/>
      <c r="L411" s="278"/>
      <c r="M411" s="292"/>
    </row>
    <row r="412" s="245" customFormat="1" customHeight="1" spans="1:13">
      <c r="A412" s="273"/>
      <c r="B412" s="277"/>
      <c r="C412" s="275"/>
      <c r="D412" s="278"/>
      <c r="E412" s="278"/>
      <c r="F412" s="278"/>
      <c r="G412" s="277"/>
      <c r="H412" s="277"/>
      <c r="I412" s="291"/>
      <c r="J412" s="277"/>
      <c r="K412" s="277"/>
      <c r="L412" s="278"/>
      <c r="M412" s="292"/>
    </row>
    <row r="413" s="245" customFormat="1" customHeight="1" spans="1:13">
      <c r="A413" s="273"/>
      <c r="B413" s="277"/>
      <c r="C413" s="275"/>
      <c r="D413" s="278"/>
      <c r="E413" s="278"/>
      <c r="F413" s="278"/>
      <c r="G413" s="277"/>
      <c r="H413" s="277"/>
      <c r="I413" s="291"/>
      <c r="J413" s="277"/>
      <c r="K413" s="277"/>
      <c r="L413" s="278"/>
      <c r="M413" s="292"/>
    </row>
    <row r="414" s="245" customFormat="1" customHeight="1" spans="1:13">
      <c r="A414" s="273"/>
      <c r="B414" s="277"/>
      <c r="C414" s="275"/>
      <c r="D414" s="278"/>
      <c r="E414" s="278"/>
      <c r="F414" s="278"/>
      <c r="G414" s="277"/>
      <c r="H414" s="277"/>
      <c r="I414" s="291"/>
      <c r="J414" s="277"/>
      <c r="K414" s="277"/>
      <c r="L414" s="278"/>
      <c r="M414" s="292"/>
    </row>
    <row r="415" s="245" customFormat="1" customHeight="1" spans="1:13">
      <c r="A415" s="273"/>
      <c r="B415" s="277"/>
      <c r="C415" s="275"/>
      <c r="D415" s="278"/>
      <c r="E415" s="278"/>
      <c r="F415" s="278"/>
      <c r="G415" s="277"/>
      <c r="H415" s="277"/>
      <c r="I415" s="291"/>
      <c r="J415" s="277"/>
      <c r="K415" s="277"/>
      <c r="L415" s="278"/>
      <c r="M415" s="292"/>
    </row>
    <row r="416" s="245" customFormat="1" customHeight="1" spans="1:13">
      <c r="A416" s="273"/>
      <c r="B416" s="277"/>
      <c r="C416" s="275"/>
      <c r="D416" s="278"/>
      <c r="E416" s="278"/>
      <c r="F416" s="278"/>
      <c r="G416" s="277"/>
      <c r="H416" s="277"/>
      <c r="I416" s="291"/>
      <c r="J416" s="277"/>
      <c r="K416" s="277"/>
      <c r="L416" s="278"/>
      <c r="M416" s="292"/>
    </row>
    <row r="417" s="245" customFormat="1" customHeight="1" spans="1:13">
      <c r="A417" s="273"/>
      <c r="B417" s="277"/>
      <c r="C417" s="275"/>
      <c r="D417" s="278"/>
      <c r="E417" s="278"/>
      <c r="F417" s="278"/>
      <c r="G417" s="277"/>
      <c r="H417" s="277"/>
      <c r="I417" s="291"/>
      <c r="J417" s="277"/>
      <c r="K417" s="277"/>
      <c r="L417" s="278"/>
      <c r="M417" s="292"/>
    </row>
    <row r="65536" customHeight="1" spans="1:13">
      <c r="A65536" s="293"/>
      <c r="B65536" s="294"/>
      <c r="C65536" s="295"/>
      <c r="D65536" s="296"/>
      <c r="E65536" s="296"/>
      <c r="F65536" s="296"/>
      <c r="G65536" s="294"/>
      <c r="H65536" s="294"/>
      <c r="I65536" s="297"/>
      <c r="J65536" s="294"/>
      <c r="K65536" s="294"/>
      <c r="L65536" s="296"/>
      <c r="M65536" s="298"/>
    </row>
  </sheetData>
  <protectedRanges>
    <protectedRange sqref="J$1:K$1048576" name="区域3"/>
    <protectedRange sqref="A$1:C$1048576" name="区域1"/>
    <protectedRange sqref="G$1:H$1048576" name="区域2"/>
    <protectedRange sqref="A9" name="区域1_1"/>
    <protectedRange sqref="A18" name="区域1_2"/>
    <protectedRange sqref="A28" name="区域1_3"/>
  </protectedRanges>
  <mergeCells count="1">
    <mergeCell ref="A1:C1"/>
  </mergeCells>
  <dataValidations count="3">
    <dataValidation type="list" allowBlank="1" showInputMessage="1" showErrorMessage="1" sqref="N17:N32">
      <formula1>$C$3:$C$30</formula1>
    </dataValidation>
    <dataValidation type="list" allowBlank="1" showInputMessage="1" showErrorMessage="1" sqref="N8">
      <formula1>$C$3:$C$6</formula1>
    </dataValidation>
    <dataValidation type="list" allowBlank="1" showInputMessage="1" showErrorMessage="1" sqref="C3:C1048576">
      <formula1>产品资料!$A$3:$A$100</formula1>
    </dataValidation>
  </dataValidations>
  <hyperlinks>
    <hyperlink ref="L1" location="主界面和使用说明!A1" display="返回主界面 &lt;&lt;"/>
  </hyperlinks>
  <printOptions horizontalCentered="1"/>
  <pageMargins left="0.159722222222222" right="0.159722222222222" top="0.589583333333333" bottom="0.389583333333333" header="0.509722222222222" footer="0.509722222222222"/>
  <pageSetup paperSize="9" orientation="landscape" horizontalDpi="180" verticalDpi="18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tabColor rgb="FF92D050"/>
  </sheetPr>
  <dimension ref="A1:P18"/>
  <sheetViews>
    <sheetView showGridLines="0" workbookViewId="0">
      <selection activeCell="P1" sqref="P1"/>
    </sheetView>
  </sheetViews>
  <sheetFormatPr defaultColWidth="9.13888888888889" defaultRowHeight="10.8"/>
  <cols>
    <col min="1" max="1" width="11.4259259259259" style="194" customWidth="1"/>
    <col min="2" max="2" width="22" style="195" customWidth="1"/>
    <col min="3" max="3" width="6.28703703703704" style="195" customWidth="1"/>
    <col min="4" max="4" width="7.28703703703704" style="195" customWidth="1"/>
    <col min="5" max="5" width="9.13888888888889" style="195"/>
    <col min="6" max="6" width="12.4259259259259" style="195" customWidth="1"/>
    <col min="7" max="7" width="7.86111111111111" style="195" customWidth="1"/>
    <col min="8" max="8" width="9.28703703703704" style="195" customWidth="1"/>
    <col min="9" max="9" width="12.712962962963" style="195" customWidth="1"/>
    <col min="10" max="11" width="9.86111111111111" style="195" customWidth="1"/>
    <col min="12" max="12" width="8.13888888888889" style="195" customWidth="1"/>
    <col min="13" max="13" width="3.71296296296296" style="195" customWidth="1"/>
    <col min="14" max="14" width="4.71296296296296" style="195" customWidth="1"/>
    <col min="15" max="15" width="4.28703703703704" style="195" customWidth="1"/>
    <col min="16" max="16384" width="9.13888888888889" style="195"/>
  </cols>
  <sheetData>
    <row r="1" ht="27.75" customHeight="1" spans="1:16">
      <c r="A1" s="69"/>
      <c r="B1" s="196"/>
      <c r="C1" s="197" t="s">
        <v>102</v>
      </c>
      <c r="D1" s="197"/>
      <c r="E1" s="197"/>
      <c r="F1" s="197"/>
      <c r="G1" s="197"/>
      <c r="H1" s="197"/>
      <c r="I1" s="197"/>
      <c r="J1" s="69"/>
      <c r="K1" s="72" t="s">
        <v>103</v>
      </c>
      <c r="L1" s="225" t="s">
        <v>99</v>
      </c>
      <c r="M1" s="226"/>
      <c r="P1" s="227" t="s">
        <v>21</v>
      </c>
    </row>
    <row r="2" ht="16.5" customHeight="1" spans="1:16">
      <c r="A2" s="80"/>
      <c r="B2" s="79"/>
      <c r="C2" s="69"/>
      <c r="D2" s="69"/>
      <c r="E2" s="69"/>
      <c r="F2" s="69"/>
      <c r="G2" s="198"/>
      <c r="H2" s="68"/>
      <c r="I2" s="68"/>
      <c r="J2" s="68"/>
      <c r="K2" s="68"/>
      <c r="L2" s="68"/>
      <c r="M2" s="79"/>
      <c r="N2" s="115" t="s">
        <v>104</v>
      </c>
      <c r="O2" s="66"/>
      <c r="P2" s="65" t="s">
        <v>105</v>
      </c>
    </row>
    <row r="3" ht="24" customHeight="1" spans="1:15">
      <c r="A3" s="199" t="s">
        <v>106</v>
      </c>
      <c r="B3" s="200" t="str">
        <f>VLOOKUP(L1,商品入库!A:L,12,0)</f>
        <v>熊猫办公XXXXXXX有限公司</v>
      </c>
      <c r="C3" s="200"/>
      <c r="D3" s="200"/>
      <c r="E3" s="200"/>
      <c r="F3" s="200"/>
      <c r="G3" s="201"/>
      <c r="H3" s="201"/>
      <c r="I3" s="69"/>
      <c r="J3" s="228" t="s">
        <v>107</v>
      </c>
      <c r="K3" s="229">
        <f>VLOOKUP(L1,商品入库!A:D,2,0)</f>
        <v>43113</v>
      </c>
      <c r="L3" s="229"/>
      <c r="M3" s="229"/>
      <c r="N3" s="115"/>
      <c r="O3" s="66"/>
    </row>
    <row r="4" ht="33" customHeight="1" spans="1:15">
      <c r="A4" s="202" t="s">
        <v>108</v>
      </c>
      <c r="B4" s="203" t="s">
        <v>109</v>
      </c>
      <c r="C4" s="204" t="s">
        <v>25</v>
      </c>
      <c r="D4" s="205" t="s">
        <v>110</v>
      </c>
      <c r="E4" s="206"/>
      <c r="F4" s="207"/>
      <c r="G4" s="205" t="s">
        <v>111</v>
      </c>
      <c r="H4" s="206"/>
      <c r="I4" s="207"/>
      <c r="J4" s="230" t="s">
        <v>112</v>
      </c>
      <c r="K4" s="231"/>
      <c r="L4" s="203" t="s">
        <v>61</v>
      </c>
      <c r="M4" s="232"/>
      <c r="N4" s="115"/>
      <c r="O4" s="66"/>
    </row>
    <row r="5" ht="15.6" spans="1:15">
      <c r="A5" s="208"/>
      <c r="B5" s="209"/>
      <c r="C5" s="210"/>
      <c r="D5" s="210" t="s">
        <v>113</v>
      </c>
      <c r="E5" s="210" t="s">
        <v>114</v>
      </c>
      <c r="F5" s="210" t="s">
        <v>115</v>
      </c>
      <c r="G5" s="210" t="s">
        <v>113</v>
      </c>
      <c r="H5" s="210" t="s">
        <v>114</v>
      </c>
      <c r="I5" s="210" t="s">
        <v>115</v>
      </c>
      <c r="J5" s="210" t="s">
        <v>113</v>
      </c>
      <c r="K5" s="210" t="s">
        <v>115</v>
      </c>
      <c r="L5" s="209"/>
      <c r="M5" s="233"/>
      <c r="N5" s="115"/>
      <c r="O5" s="66"/>
    </row>
    <row r="6" ht="40.5" customHeight="1" spans="1:15">
      <c r="A6" s="211" t="str">
        <f ca="1">IF(COUNTIF(商品入库!$A$3:$A$2800,$L$1)-$O5&gt;0,OFFSET(商品入库!$C$2,MATCH($L$1,商品入库!$A$3:$A$2800,0)+$O5,0)&amp;"",0)</f>
        <v>40</v>
      </c>
      <c r="B6" s="212" t="str">
        <f ca="1">IF(COUNTIF(商品入库!$A$3:$A$2800,$L$1)-$O5&gt;0,OFFSET(商品入库!$D$2,MATCH($L$1,商品入库!$A$3:$A$2800,0)+$O5,0)&amp;"",0)&amp;IF(COUNTIF(商品入库!$A$3:$A$2800,$L$1)-$O5&gt;0,OFFSET(商品入库!$E$2,MATCH($L$1,商品入库!$A$3:$A$2800,0)+$O5,0)&amp;"",0)</f>
        <v>功放1330-</v>
      </c>
      <c r="C6" s="213" t="str">
        <f ca="1">IF(COUNTIF(商品入库!$A$3:$A$2800,$L$1)-$O5&gt;0,OFFSET(商品入库!$F$2,MATCH($L$1,商品入库!$A$3:$A$2800,0)+$O5,0)&amp;"",0)</f>
        <v>只</v>
      </c>
      <c r="D6" s="213" t="str">
        <f ca="1">IF(COUNTIF(商品入库!$A$3:$A$2800,$L$1)-$O5&gt;0,OFFSET(商品入库!$G$2,MATCH($L$1,商品入库!$A$3:$A$2800,0)+$O5,0)&amp;"",0)</f>
        <v>10</v>
      </c>
      <c r="E6" s="213">
        <v>20</v>
      </c>
      <c r="F6" s="213" t="str">
        <f ca="1">IF(COUNTIF(商品入库!$A$3:$A$2800,$L$1)-$O5&gt;0,OFFSET(商品入库!$I$2,MATCH($L$1,商品入库!$A$3:$A$2800,0)+$O5,0)&amp;"",0)</f>
        <v>500</v>
      </c>
      <c r="G6" s="214" t="str">
        <f ca="1">IF(COUNTIF(商品入库!$A$3:$A$2800,$L$1)-$O5&gt;0,OFFSET(商品入库!$G$2,MATCH($L$1,商品入库!$A$3:$A$2800,0)+$O5,0)&amp;"",0)</f>
        <v>10</v>
      </c>
      <c r="H6" s="215"/>
      <c r="I6" s="234" t="str">
        <f ca="1">IF(COUNTIF(商品入库!$A$3:$A$2800,$L$1)-$O5&gt;0,OFFSET(商品入库!$I$2,MATCH($L$1,商品入库!$A$3:$A$2800,0)+$O5,0)&amp;"",0)</f>
        <v>500</v>
      </c>
      <c r="J6" s="235"/>
      <c r="K6" s="235"/>
      <c r="L6" s="236"/>
      <c r="M6" s="237"/>
      <c r="N6" s="115"/>
      <c r="O6" s="118">
        <v>1</v>
      </c>
    </row>
    <row r="7" ht="40.5" customHeight="1" spans="1:15">
      <c r="A7" s="211" t="str">
        <f ca="1">IF(COUNTIF(商品入库!$A$3:$A$2800,$L$1)-$O6&gt;0,OFFSET(商品入库!$C$2,MATCH($L$1,商品入库!$A$3:$A$2800,0)+$O6,0)&amp;"",0)</f>
        <v>39</v>
      </c>
      <c r="B7" s="212" t="str">
        <f ca="1">IF(COUNTIF(商品入库!$A$3:$A$2800,$L$1)-$O6&gt;0,OFFSET(商品入库!$D$2,MATCH($L$1,商品入库!$A$3:$A$2800,0)+$O6,0)&amp;"",0)&amp;IF(COUNTIF(商品入库!$A$3:$A$2800,$L$1)-$O6&gt;0,OFFSET(商品入库!$E$2,MATCH($L$1,商品入库!$A$3:$A$2800,0)+$O6,0)&amp;"",0)</f>
        <v>功放1740-</v>
      </c>
      <c r="C7" s="213" t="str">
        <f ca="1">IF(COUNTIF(商品入库!$A$3:$A$2800,$L$1)-$O6&gt;0,OFFSET(商品入库!$F$2,MATCH($L$1,商品入库!$A$3:$A$2800,0)+$O6,0)&amp;"",0)</f>
        <v>只</v>
      </c>
      <c r="D7" s="213" t="str">
        <f ca="1">IF(COUNTIF(商品入库!$A$3:$A$2800,$L$1)-$O6&gt;0,OFFSET(商品入库!$G$2,MATCH($L$1,商品入库!$A$3:$A$2800,0)+$O6,0)&amp;"",0)</f>
        <v>11</v>
      </c>
      <c r="E7" s="213">
        <v>21</v>
      </c>
      <c r="F7" s="213" t="str">
        <f ca="1">IF(COUNTIF(商品入库!$A$3:$A$2800,$L$1)-$O6&gt;0,OFFSET(商品入库!$I$2,MATCH($L$1,商品入库!$A$3:$A$2800,0)+$O6,0)&amp;"",0)</f>
        <v>550</v>
      </c>
      <c r="G7" s="214" t="str">
        <f ca="1">IF(COUNTIF(商品入库!$A$3:$A$2800,$L$1)-$O6&gt;0,OFFSET(商品入库!$G$2,MATCH($L$1,商品入库!$A$3:$A$2800,0)+$O6,0)&amp;"",0)</f>
        <v>11</v>
      </c>
      <c r="H7" s="215"/>
      <c r="I7" s="234" t="str">
        <f ca="1">IF(COUNTIF(商品入库!$A$3:$A$2800,$L$1)-$O6&gt;0,OFFSET(商品入库!$I$2,MATCH($L$1,商品入库!$A$3:$A$2800,0)+$O6,0)&amp;"",0)</f>
        <v>550</v>
      </c>
      <c r="J7" s="235"/>
      <c r="K7" s="235"/>
      <c r="L7" s="236"/>
      <c r="M7" s="237"/>
      <c r="N7" s="115"/>
      <c r="O7" s="118">
        <v>2</v>
      </c>
    </row>
    <row r="8" ht="40.5" customHeight="1" spans="1:15">
      <c r="A8" s="211" t="str">
        <f ca="1">IF(COUNTIF(商品入库!$A$3:$A$2800,$L$1)-$O7&gt;0,OFFSET(商品入库!$C$2,MATCH($L$1,商品入库!$A$3:$A$2800,0)+$O7,0)&amp;"",0)</f>
        <v>40</v>
      </c>
      <c r="B8" s="212" t="str">
        <f ca="1">IF(COUNTIF(商品入库!$A$3:$A$2800,$L$1)-$O7&gt;0,OFFSET(商品入库!$D$2,MATCH($L$1,商品入库!$A$3:$A$2800,0)+$O7,0)&amp;"",0)&amp;IF(COUNTIF(商品入库!$A$3:$A$2800,$L$1)-$O7&gt;0,OFFSET(商品入库!$E$2,MATCH($L$1,商品入库!$A$3:$A$2800,0)+$O7,0)&amp;"",0)</f>
        <v>功放1330-</v>
      </c>
      <c r="C8" s="213" t="str">
        <f ca="1">IF(COUNTIF(商品入库!$A$3:$A$2800,$L$1)-$O7&gt;0,OFFSET(商品入库!$F$2,MATCH($L$1,商品入库!$A$3:$A$2800,0)+$O7,0)&amp;"",0)</f>
        <v>只</v>
      </c>
      <c r="D8" s="213" t="str">
        <f ca="1">IF(COUNTIF(商品入库!$A$3:$A$2800,$L$1)-$O7&gt;0,OFFSET(商品入库!$G$2,MATCH($L$1,商品入库!$A$3:$A$2800,0)+$O7,0)&amp;"",0)</f>
        <v>12</v>
      </c>
      <c r="E8" s="213">
        <v>22</v>
      </c>
      <c r="F8" s="213" t="str">
        <f ca="1">IF(COUNTIF(商品入库!$A$3:$A$2800,$L$1)-$O7&gt;0,OFFSET(商品入库!$I$2,MATCH($L$1,商品入库!$A$3:$A$2800,0)+$O7,0)&amp;"",0)</f>
        <v>600</v>
      </c>
      <c r="G8" s="214" t="str">
        <f ca="1">IF(COUNTIF(商品入库!$A$3:$A$2800,$L$1)-$O7&gt;0,OFFSET(商品入库!$G$2,MATCH($L$1,商品入库!$A$3:$A$2800,0)+$O7,0)&amp;"",0)</f>
        <v>12</v>
      </c>
      <c r="H8" s="215"/>
      <c r="I8" s="234" t="str">
        <f ca="1">IF(COUNTIF(商品入库!$A$3:$A$2800,$L$1)-$O7&gt;0,OFFSET(商品入库!$I$2,MATCH($L$1,商品入库!$A$3:$A$2800,0)+$O7,0)&amp;"",0)</f>
        <v>600</v>
      </c>
      <c r="J8" s="235"/>
      <c r="K8" s="235"/>
      <c r="L8" s="236"/>
      <c r="M8" s="237"/>
      <c r="N8" s="115"/>
      <c r="O8" s="118">
        <v>3</v>
      </c>
    </row>
    <row r="9" ht="40.5" customHeight="1" spans="1:15">
      <c r="A9" s="211" t="str">
        <f ca="1">IF(COUNTIF(商品入库!$A$3:$A$2800,$L$1)-$O8&gt;0,OFFSET(商品入库!$C$2,MATCH($L$1,商品入库!$A$3:$A$2800,0)+$O8,0)&amp;"",0)</f>
        <v>41</v>
      </c>
      <c r="B9" s="212" t="str">
        <f ca="1">IF(COUNTIF(商品入库!$A$3:$A$2800,$L$1)-$O8&gt;0,OFFSET(商品入库!$D$2,MATCH($L$1,商品入库!$A$3:$A$2800,0)+$O8,0)&amp;"",0)&amp;IF(COUNTIF(商品入库!$A$3:$A$2800,$L$1)-$O8&gt;0,OFFSET(商品入库!$E$2,MATCH($L$1,商品入库!$A$3:$A$2800,0)+$O8,0)&amp;"",0)</f>
        <v>线放1230-</v>
      </c>
      <c r="C9" s="213" t="str">
        <f ca="1">IF(COUNTIF(商品入库!$A$3:$A$2800,$L$1)-$O8&gt;0,OFFSET(商品入库!$F$2,MATCH($L$1,商品入库!$A$3:$A$2800,0)+$O8,0)&amp;"",0)</f>
        <v>只</v>
      </c>
      <c r="D9" s="213" t="str">
        <f ca="1">IF(COUNTIF(商品入库!$A$3:$A$2800,$L$1)-$O8&gt;0,OFFSET(商品入库!$G$2,MATCH($L$1,商品入库!$A$3:$A$2800,0)+$O8,0)&amp;"",0)</f>
        <v>13</v>
      </c>
      <c r="E9" s="213">
        <v>23</v>
      </c>
      <c r="F9" s="213" t="str">
        <f ca="1">IF(COUNTIF(商品入库!$A$3:$A$2800,$L$1)-$O8&gt;0,OFFSET(商品入库!$I$2,MATCH($L$1,商品入库!$A$3:$A$2800,0)+$O8,0)&amp;"",0)</f>
        <v>650</v>
      </c>
      <c r="G9" s="214" t="str">
        <f ca="1">IF(COUNTIF(商品入库!$A$3:$A$2800,$L$1)-$O8&gt;0,OFFSET(商品入库!$G$2,MATCH($L$1,商品入库!$A$3:$A$2800,0)+$O8,0)&amp;"",0)</f>
        <v>13</v>
      </c>
      <c r="H9" s="215"/>
      <c r="I9" s="238" t="str">
        <f ca="1">IF(COUNTIF(商品入库!$A$3:$A$2800,$L$1)-$O8&gt;0,OFFSET(商品入库!$I$2,MATCH($L$1,商品入库!$A$3:$A$2800,0)+$O8,0)&amp;"",0)</f>
        <v>650</v>
      </c>
      <c r="J9" s="235"/>
      <c r="K9" s="235"/>
      <c r="L9" s="236"/>
      <c r="M9" s="237"/>
      <c r="N9" s="115"/>
      <c r="O9" s="118">
        <v>4</v>
      </c>
    </row>
    <row r="10" ht="40.5" customHeight="1" spans="1:15">
      <c r="A10" s="211" t="str">
        <f ca="1">IF(COUNTIF(商品入库!$A$3:$A$2800,$L$1)-$O9&gt;0,OFFSET(商品入库!$C$2,MATCH($L$1,商品入库!$A$3:$A$2800,0)+$O9,0)&amp;"",0)</f>
        <v>42</v>
      </c>
      <c r="B10" s="212" t="str">
        <f ca="1">IF(COUNTIF(商品入库!$A$3:$A$2800,$L$1)-$O9&gt;0,OFFSET(商品入库!$D$2,MATCH($L$1,商品入库!$A$3:$A$2800,0)+$O9,0)&amp;"",0)&amp;IF(COUNTIF(商品入库!$A$3:$A$2800,$L$1)-$O9&gt;0,OFFSET(商品入库!$E$2,MATCH($L$1,商品入库!$A$3:$A$2800,0)+$O9,0)&amp;"",0)</f>
        <v>放大器p2150311n</v>
      </c>
      <c r="C10" s="213" t="str">
        <f ca="1">IF(COUNTIF(商品入库!$A$3:$A$2800,$L$1)-$O9&gt;0,OFFSET(商品入库!$F$2,MATCH($L$1,商品入库!$A$3:$A$2800,0)+$O9,0)&amp;"",0)</f>
        <v>只</v>
      </c>
      <c r="D10" s="213" t="str">
        <f ca="1">IF(COUNTIF(商品入库!$A$3:$A$2800,$L$1)-$O9&gt;0,OFFSET(商品入库!$G$2,MATCH($L$1,商品入库!$A$3:$A$2800,0)+$O9,0)&amp;"",0)</f>
        <v>14</v>
      </c>
      <c r="E10" s="213">
        <v>24</v>
      </c>
      <c r="F10" s="213" t="str">
        <f ca="1">IF(COUNTIF(商品入库!$A$3:$A$2800,$L$1)-$O9&gt;0,OFFSET(商品入库!$I$2,MATCH($L$1,商品入库!$A$3:$A$2800,0)+$O9,0)&amp;"",0)</f>
        <v>700</v>
      </c>
      <c r="G10" s="214" t="str">
        <f ca="1">IF(COUNTIF(商品入库!$A$3:$A$2800,$L$1)-$O9&gt;0,OFFSET(商品入库!$G$2,MATCH($L$1,商品入库!$A$3:$A$2800,0)+$O9,0)&amp;"",0)</f>
        <v>14</v>
      </c>
      <c r="H10" s="215"/>
      <c r="I10" s="238" t="str">
        <f ca="1">IF(COUNTIF(商品入库!$A$3:$A$2800,$L$1)-$O9&gt;0,OFFSET(商品入库!$I$2,MATCH($L$1,商品入库!$A$3:$A$2800,0)+$O9,0)&amp;"",0)</f>
        <v>700</v>
      </c>
      <c r="J10" s="235"/>
      <c r="K10" s="235"/>
      <c r="L10" s="239"/>
      <c r="M10" s="240"/>
      <c r="N10" s="115"/>
      <c r="O10" s="118">
        <v>5</v>
      </c>
    </row>
    <row r="11" ht="24" customHeight="1" spans="1:15">
      <c r="A11" s="216" t="s">
        <v>116</v>
      </c>
      <c r="B11" s="217"/>
      <c r="C11" s="218"/>
      <c r="D11" s="218"/>
      <c r="E11" s="218"/>
      <c r="F11" s="218"/>
      <c r="G11" s="219"/>
      <c r="H11" s="220"/>
      <c r="I11" s="220">
        <f>SUMIF(商品入库!A:A,入库单打印!L1,商品入库!I:I)</f>
        <v>3000</v>
      </c>
      <c r="J11" s="241"/>
      <c r="K11" s="241"/>
      <c r="L11" s="217"/>
      <c r="M11" s="242"/>
      <c r="N11" s="115"/>
      <c r="O11" s="66"/>
    </row>
    <row r="12" ht="9" customHeight="1" spans="1:15">
      <c r="A12" s="101"/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21"/>
      <c r="O12" s="66"/>
    </row>
    <row r="13" ht="15" spans="1:15">
      <c r="A13" s="77" t="s">
        <v>117</v>
      </c>
      <c r="B13" s="221"/>
      <c r="C13" s="221" t="s">
        <v>118</v>
      </c>
      <c r="D13" s="221"/>
      <c r="E13" s="221"/>
      <c r="F13" s="221"/>
      <c r="G13" s="221"/>
      <c r="H13" s="221" t="s">
        <v>119</v>
      </c>
      <c r="I13" s="69"/>
      <c r="J13" s="69"/>
      <c r="K13" s="243" t="s">
        <v>120</v>
      </c>
      <c r="L13" s="69"/>
      <c r="M13" s="221"/>
      <c r="N13" s="121"/>
      <c r="O13" s="66"/>
    </row>
    <row r="14" spans="1:14">
      <c r="A14" s="222"/>
      <c r="B14" s="223"/>
      <c r="C14" s="223"/>
      <c r="D14" s="223"/>
      <c r="E14" s="223"/>
      <c r="F14" s="223"/>
      <c r="G14" s="223"/>
      <c r="H14" s="223"/>
      <c r="I14" s="223"/>
      <c r="J14" s="223"/>
      <c r="K14" s="223"/>
      <c r="L14" s="223"/>
      <c r="M14" s="223"/>
      <c r="N14" s="244"/>
    </row>
    <row r="15" ht="15.6" spans="1:13">
      <c r="A15" s="222"/>
      <c r="B15" s="224"/>
      <c r="C15" s="223"/>
      <c r="D15" s="223"/>
      <c r="E15" s="223"/>
      <c r="F15" s="223"/>
      <c r="G15" s="223"/>
      <c r="H15" s="223"/>
      <c r="I15" s="223"/>
      <c r="J15" s="223"/>
      <c r="K15" s="223"/>
      <c r="L15" s="223"/>
      <c r="M15" s="223"/>
    </row>
    <row r="16" spans="1:13">
      <c r="A16" s="222"/>
      <c r="B16" s="223"/>
      <c r="C16" s="223"/>
      <c r="D16" s="223"/>
      <c r="E16" s="223"/>
      <c r="F16" s="223"/>
      <c r="G16" s="223"/>
      <c r="H16" s="223"/>
      <c r="I16" s="223"/>
      <c r="J16" s="223"/>
      <c r="K16" s="223"/>
      <c r="L16" s="223"/>
      <c r="M16" s="223"/>
    </row>
    <row r="17" spans="1:13">
      <c r="A17" s="17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</row>
    <row r="18" spans="1:13">
      <c r="A18" s="17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</row>
  </sheetData>
  <mergeCells count="18">
    <mergeCell ref="C1:I1"/>
    <mergeCell ref="B3:F3"/>
    <mergeCell ref="G3:H3"/>
    <mergeCell ref="K3:M3"/>
    <mergeCell ref="D4:F4"/>
    <mergeCell ref="G4:I4"/>
    <mergeCell ref="J4:K4"/>
    <mergeCell ref="L6:M6"/>
    <mergeCell ref="L7:M7"/>
    <mergeCell ref="L8:M8"/>
    <mergeCell ref="L9:M9"/>
    <mergeCell ref="L10:M10"/>
    <mergeCell ref="L11:M11"/>
    <mergeCell ref="A4:A5"/>
    <mergeCell ref="B4:B5"/>
    <mergeCell ref="C4:C5"/>
    <mergeCell ref="N2:N11"/>
    <mergeCell ref="L4:M5"/>
  </mergeCells>
  <hyperlinks>
    <hyperlink ref="P1" location="主界面和使用说明!A1" display="返回主界面 &lt;&lt;"/>
  </hyperlinks>
  <printOptions horizontalCentered="1"/>
  <pageMargins left="0.309722222222222" right="0.159722222222222" top="0.279861111111111" bottom="0.709722222222222" header="0.279861111111111" footer="0.509722222222222"/>
  <pageSetup paperSize="9" scale="80" orientation="portrait" horizontalDpi="180" verticalDpi="18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tabColor rgb="FFFF0000"/>
  </sheetPr>
  <dimension ref="A1:J65536"/>
  <sheetViews>
    <sheetView showGridLines="0" workbookViewId="0">
      <pane ySplit="2" topLeftCell="A3" activePane="bottomLeft" state="frozen"/>
      <selection/>
      <selection pane="bottomLeft" activeCell="I1" sqref="I1"/>
    </sheetView>
  </sheetViews>
  <sheetFormatPr defaultColWidth="9.13888888888889" defaultRowHeight="23.1" customHeight="1"/>
  <cols>
    <col min="1" max="1" width="19" style="178" customWidth="1"/>
    <col min="2" max="2" width="14" style="179" customWidth="1"/>
    <col min="3" max="3" width="12.287037037037" style="179" customWidth="1"/>
    <col min="4" max="8" width="9.13888888888889" style="179"/>
    <col min="9" max="9" width="10" style="180" customWidth="1"/>
    <col min="10" max="16384" width="9.13888888888889" style="181"/>
  </cols>
  <sheetData>
    <row r="1" ht="32.1" customHeight="1" spans="1:10">
      <c r="A1" s="182" t="s">
        <v>11</v>
      </c>
      <c r="B1" s="182"/>
      <c r="C1" s="182"/>
      <c r="D1" s="182"/>
      <c r="E1" s="182"/>
      <c r="F1" s="182"/>
      <c r="G1" s="182"/>
      <c r="H1" s="182"/>
      <c r="I1" s="187" t="s">
        <v>21</v>
      </c>
      <c r="J1" s="188"/>
    </row>
    <row r="2" s="177" customFormat="1" ht="32.1" customHeight="1" spans="1:9">
      <c r="A2" s="183" t="s">
        <v>11</v>
      </c>
      <c r="B2" s="184" t="s">
        <v>54</v>
      </c>
      <c r="C2" s="184" t="s">
        <v>53</v>
      </c>
      <c r="D2" s="184" t="s">
        <v>55</v>
      </c>
      <c r="E2" s="184" t="s">
        <v>57</v>
      </c>
      <c r="F2" s="184" t="s">
        <v>56</v>
      </c>
      <c r="G2" s="184" t="s">
        <v>60</v>
      </c>
      <c r="H2" s="184" t="s">
        <v>121</v>
      </c>
      <c r="I2" s="189" t="s">
        <v>61</v>
      </c>
    </row>
    <row r="3" customHeight="1" spans="1:9">
      <c r="A3" s="185" t="s">
        <v>122</v>
      </c>
      <c r="B3" s="186" t="s">
        <v>123</v>
      </c>
      <c r="C3" s="186">
        <v>123</v>
      </c>
      <c r="D3" s="186">
        <v>12345</v>
      </c>
      <c r="E3" s="186"/>
      <c r="F3" s="186"/>
      <c r="G3" s="186"/>
      <c r="H3" s="186"/>
      <c r="I3" s="190"/>
    </row>
    <row r="4" customHeight="1" spans="1:9">
      <c r="A4" s="185" t="s">
        <v>124</v>
      </c>
      <c r="B4" s="186" t="s">
        <v>125</v>
      </c>
      <c r="C4" s="186">
        <v>124</v>
      </c>
      <c r="D4" s="186">
        <v>12346</v>
      </c>
      <c r="E4" s="186"/>
      <c r="F4" s="186"/>
      <c r="G4" s="186"/>
      <c r="H4" s="186"/>
      <c r="I4" s="190"/>
    </row>
    <row r="5" customHeight="1" spans="1:9">
      <c r="A5" s="185" t="s">
        <v>126</v>
      </c>
      <c r="B5" s="186" t="s">
        <v>127</v>
      </c>
      <c r="C5" s="186">
        <v>125</v>
      </c>
      <c r="D5" s="186">
        <v>12347</v>
      </c>
      <c r="E5" s="186"/>
      <c r="F5" s="186"/>
      <c r="G5" s="186"/>
      <c r="H5" s="186"/>
      <c r="I5" s="190"/>
    </row>
    <row r="6" customHeight="1" spans="1:9">
      <c r="A6" s="185" t="s">
        <v>128</v>
      </c>
      <c r="B6" s="186" t="s">
        <v>129</v>
      </c>
      <c r="C6" s="186">
        <v>126</v>
      </c>
      <c r="D6" s="186">
        <v>12348</v>
      </c>
      <c r="E6" s="186"/>
      <c r="F6" s="186"/>
      <c r="G6" s="186"/>
      <c r="H6" s="186"/>
      <c r="I6" s="190"/>
    </row>
    <row r="7" customHeight="1" spans="1:9">
      <c r="A7" s="185" t="s">
        <v>130</v>
      </c>
      <c r="B7" s="186" t="s">
        <v>131</v>
      </c>
      <c r="C7" s="186">
        <v>127</v>
      </c>
      <c r="D7" s="186">
        <v>12349</v>
      </c>
      <c r="E7" s="186"/>
      <c r="F7" s="186"/>
      <c r="G7" s="186"/>
      <c r="H7" s="186"/>
      <c r="I7" s="190"/>
    </row>
    <row r="8" customHeight="1" spans="1:9">
      <c r="A8" s="185" t="s">
        <v>132</v>
      </c>
      <c r="B8" s="186" t="s">
        <v>133</v>
      </c>
      <c r="C8" s="186">
        <v>128</v>
      </c>
      <c r="D8" s="186">
        <v>12350</v>
      </c>
      <c r="E8" s="186"/>
      <c r="F8" s="186"/>
      <c r="G8" s="186"/>
      <c r="H8" s="186"/>
      <c r="I8" s="190"/>
    </row>
    <row r="9" customHeight="1" spans="1:9">
      <c r="A9" s="185" t="s">
        <v>134</v>
      </c>
      <c r="B9" s="186" t="s">
        <v>135</v>
      </c>
      <c r="C9" s="186">
        <v>129</v>
      </c>
      <c r="D9" s="186">
        <v>12351</v>
      </c>
      <c r="E9" s="186"/>
      <c r="F9" s="186"/>
      <c r="G9" s="186"/>
      <c r="H9" s="186"/>
      <c r="I9" s="190"/>
    </row>
    <row r="10" customHeight="1" spans="1:9">
      <c r="A10" s="185" t="s">
        <v>136</v>
      </c>
      <c r="B10" s="186" t="s">
        <v>137</v>
      </c>
      <c r="C10" s="186">
        <v>130</v>
      </c>
      <c r="D10" s="186">
        <v>12352</v>
      </c>
      <c r="E10" s="186"/>
      <c r="F10" s="186"/>
      <c r="G10" s="186"/>
      <c r="H10" s="186"/>
      <c r="I10" s="190"/>
    </row>
    <row r="65536" customHeight="1" spans="1:9">
      <c r="A65536" s="191"/>
      <c r="B65536" s="192"/>
      <c r="C65536" s="192"/>
      <c r="D65536" s="192"/>
      <c r="E65536" s="192"/>
      <c r="F65536" s="192"/>
      <c r="G65536" s="192"/>
      <c r="H65536" s="192"/>
      <c r="I65536" s="193"/>
    </row>
  </sheetData>
  <mergeCells count="1">
    <mergeCell ref="A1:H1"/>
  </mergeCells>
  <hyperlinks>
    <hyperlink ref="I1:J1" location="主界面!A1" display="返回主界面 &lt;&lt;"/>
    <hyperlink ref="I1" location="主界面和使用说明!A1" display="返回主界面 &lt;&lt;"/>
  </hyperlinks>
  <pageMargins left="0.75" right="0.75" top="1" bottom="1" header="0.5" footer="0.5"/>
  <pageSetup paperSize="9" orientation="portrait" horizontalDpi="180" verticalDpi="18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>
    <tabColor rgb="FFFF0000"/>
  </sheetPr>
  <dimension ref="A1:M65536"/>
  <sheetViews>
    <sheetView showGridLines="0" workbookViewId="0">
      <pane ySplit="2" topLeftCell="A3" activePane="bottomLeft" state="frozen"/>
      <selection/>
      <selection pane="bottomLeft" activeCell="L1" sqref="L1"/>
    </sheetView>
  </sheetViews>
  <sheetFormatPr defaultColWidth="9.13888888888889" defaultRowHeight="23.1" customHeight="1"/>
  <cols>
    <col min="1" max="1" width="11.4259259259259" style="122" customWidth="1"/>
    <col min="2" max="3" width="11.5740740740741" style="123" customWidth="1"/>
    <col min="4" max="4" width="11.4259259259259" style="124" customWidth="1"/>
    <col min="5" max="5" width="9.13888888888889" style="125"/>
    <col min="6" max="6" width="13.712962962963" style="125" customWidth="1"/>
    <col min="7" max="7" width="9.13888888888889" style="125"/>
    <col min="8" max="8" width="11" style="125"/>
    <col min="9" max="9" width="9.13888888888889" style="126"/>
    <col min="10" max="10" width="10.8611111111111" style="127" customWidth="1"/>
    <col min="11" max="11" width="12.287037037037" style="128" customWidth="1"/>
    <col min="12" max="12" width="11.4259259259259" style="129" customWidth="1"/>
    <col min="13" max="16384" width="9.13888888888889" style="130"/>
  </cols>
  <sheetData>
    <row r="1" ht="32.1" customHeight="1" spans="1:12">
      <c r="A1" s="131">
        <f>主界面和使用说明!E5</f>
        <v>43435</v>
      </c>
      <c r="B1" s="131"/>
      <c r="C1" s="131"/>
      <c r="D1" s="132"/>
      <c r="E1" s="133"/>
      <c r="F1" s="134"/>
      <c r="G1" s="134"/>
      <c r="H1" s="134"/>
      <c r="I1" s="152"/>
      <c r="J1" s="153"/>
      <c r="K1" s="154"/>
      <c r="L1" s="155" t="s">
        <v>21</v>
      </c>
    </row>
    <row r="2" ht="32.1" customHeight="1" spans="1:13">
      <c r="A2" s="135" t="s">
        <v>138</v>
      </c>
      <c r="B2" s="135" t="s">
        <v>139</v>
      </c>
      <c r="C2" s="136" t="s">
        <v>140</v>
      </c>
      <c r="D2" s="137" t="s">
        <v>91</v>
      </c>
      <c r="E2" s="138" t="s">
        <v>141</v>
      </c>
      <c r="F2" s="139" t="s">
        <v>92</v>
      </c>
      <c r="G2" s="140" t="s">
        <v>93</v>
      </c>
      <c r="H2" s="140" t="s">
        <v>142</v>
      </c>
      <c r="I2" s="156" t="s">
        <v>114</v>
      </c>
      <c r="J2" s="157" t="s">
        <v>113</v>
      </c>
      <c r="K2" s="158" t="s">
        <v>116</v>
      </c>
      <c r="L2" s="159" t="s">
        <v>61</v>
      </c>
      <c r="M2" s="160"/>
    </row>
    <row r="3" customHeight="1" spans="1:12">
      <c r="A3" s="141" t="s">
        <v>143</v>
      </c>
      <c r="B3" s="142">
        <v>43082</v>
      </c>
      <c r="C3" s="142" t="s">
        <v>144</v>
      </c>
      <c r="D3" s="143" t="s">
        <v>35</v>
      </c>
      <c r="E3" s="144" t="str">
        <f>IF(D3="","",VLOOKUP(D3,产品资料!A:E,2,0))</f>
        <v>功放</v>
      </c>
      <c r="F3" s="144" t="str">
        <f>IF(D3="","",VLOOKUP(D3,产品资料!A:E,3,0))</f>
        <v>1330-</v>
      </c>
      <c r="G3" s="144" t="str">
        <f>IF(D3="","",VLOOKUP(D3,产品资料!A:E,4,0))</f>
        <v>只</v>
      </c>
      <c r="H3" s="144">
        <f>IF(D3="","",VLOOKUP(D3,库存表!B:P,15,0))</f>
        <v>45.3172413793103</v>
      </c>
      <c r="I3" s="161">
        <v>42.5</v>
      </c>
      <c r="J3" s="162">
        <v>10</v>
      </c>
      <c r="K3" s="163">
        <f>IF(J3="","",J3*I3)</f>
        <v>425</v>
      </c>
      <c r="L3" s="164"/>
    </row>
    <row r="4" customHeight="1" spans="1:12">
      <c r="A4" s="145" t="s">
        <v>143</v>
      </c>
      <c r="B4" s="146">
        <v>43082</v>
      </c>
      <c r="C4" s="146" t="s">
        <v>144</v>
      </c>
      <c r="D4" s="147" t="s">
        <v>32</v>
      </c>
      <c r="E4" s="148" t="str">
        <f>IF(D4="","",VLOOKUP(D4,产品资料!A:E,2,0))</f>
        <v>功放</v>
      </c>
      <c r="F4" s="148" t="str">
        <f>IF(D4="","",VLOOKUP(D4,产品资料!A:E,3,0))</f>
        <v>1740-</v>
      </c>
      <c r="G4" s="148" t="str">
        <f>IF(D4="","",VLOOKUP(D4,产品资料!A:E,4,0))</f>
        <v>只</v>
      </c>
      <c r="H4" s="148">
        <f>IF(D4="","",VLOOKUP(D4,库存表!B:P,15,0))</f>
        <v>42.6240740740741</v>
      </c>
      <c r="I4" s="165">
        <v>42.61</v>
      </c>
      <c r="J4" s="166">
        <v>15</v>
      </c>
      <c r="K4" s="167">
        <f t="shared" ref="K4:K40" si="0">IF(J4="","",J4*I4)</f>
        <v>639.15</v>
      </c>
      <c r="L4" s="168"/>
    </row>
    <row r="5" customHeight="1" spans="1:12">
      <c r="A5" s="145" t="s">
        <v>143</v>
      </c>
      <c r="B5" s="146">
        <v>43082</v>
      </c>
      <c r="C5" s="146" t="s">
        <v>144</v>
      </c>
      <c r="D5" s="147" t="s">
        <v>35</v>
      </c>
      <c r="E5" s="148" t="str">
        <f>IF(D5="","",VLOOKUP(D5,产品资料!A:E,2,0))</f>
        <v>功放</v>
      </c>
      <c r="F5" s="148" t="str">
        <f>IF(D5="","",VLOOKUP(D5,产品资料!A:E,3,0))</f>
        <v>1330-</v>
      </c>
      <c r="G5" s="148" t="str">
        <f>IF(D5="","",VLOOKUP(D5,产品资料!A:E,4,0))</f>
        <v>只</v>
      </c>
      <c r="H5" s="148">
        <f>IF(D5="","",VLOOKUP(D5,库存表!B:P,15,0))</f>
        <v>45.3172413793103</v>
      </c>
      <c r="I5" s="165">
        <v>42.72</v>
      </c>
      <c r="J5" s="166">
        <v>15</v>
      </c>
      <c r="K5" s="167">
        <f t="shared" si="0"/>
        <v>640.8</v>
      </c>
      <c r="L5" s="168"/>
    </row>
    <row r="6" customHeight="1" spans="1:12">
      <c r="A6" s="145" t="s">
        <v>143</v>
      </c>
      <c r="B6" s="146">
        <v>43082</v>
      </c>
      <c r="C6" s="146" t="s">
        <v>144</v>
      </c>
      <c r="D6" s="147" t="s">
        <v>37</v>
      </c>
      <c r="E6" s="148" t="str">
        <f>IF(D6="","",VLOOKUP(D6,产品资料!A:E,2,0))</f>
        <v>线放</v>
      </c>
      <c r="F6" s="148" t="str">
        <f>IF(D6="","",VLOOKUP(D6,产品资料!A:E,3,0))</f>
        <v>1230-</v>
      </c>
      <c r="G6" s="148" t="str">
        <f>IF(D6="","",VLOOKUP(D6,产品资料!A:E,4,0))</f>
        <v>只</v>
      </c>
      <c r="H6" s="148">
        <f>IF(D6="","",VLOOKUP(D6,库存表!B:P,15,0))</f>
        <v>42.8277777777778</v>
      </c>
      <c r="I6" s="165">
        <v>42.82</v>
      </c>
      <c r="J6" s="166">
        <v>10</v>
      </c>
      <c r="K6" s="167">
        <f t="shared" si="0"/>
        <v>428.2</v>
      </c>
      <c r="L6" s="168"/>
    </row>
    <row r="7" customHeight="1" spans="1:12">
      <c r="A7" s="145" t="s">
        <v>143</v>
      </c>
      <c r="B7" s="146">
        <v>43082</v>
      </c>
      <c r="C7" s="146" t="s">
        <v>144</v>
      </c>
      <c r="D7" s="147" t="s">
        <v>40</v>
      </c>
      <c r="E7" s="148" t="str">
        <f>IF(D7="","",VLOOKUP(D7,产品资料!A:E,2,0))</f>
        <v>放大器</v>
      </c>
      <c r="F7" s="148" t="str">
        <f>IF(D7="","",VLOOKUP(D7,产品资料!A:E,3,0))</f>
        <v>p2150311n</v>
      </c>
      <c r="G7" s="148" t="str">
        <f>IF(D7="","",VLOOKUP(D7,产品资料!A:E,4,0))</f>
        <v>只</v>
      </c>
      <c r="H7" s="148">
        <f>IF(D7="","",VLOOKUP(D7,库存表!B:P,15,0))</f>
        <v>42.9157894736842</v>
      </c>
      <c r="I7" s="165">
        <v>42.92</v>
      </c>
      <c r="J7" s="166">
        <v>10</v>
      </c>
      <c r="K7" s="167">
        <f t="shared" si="0"/>
        <v>429.2</v>
      </c>
      <c r="L7" s="168"/>
    </row>
    <row r="8" customHeight="1" spans="1:12">
      <c r="A8" s="145" t="s">
        <v>143</v>
      </c>
      <c r="B8" s="146">
        <v>43082</v>
      </c>
      <c r="C8" s="146" t="s">
        <v>144</v>
      </c>
      <c r="D8" s="147" t="s">
        <v>42</v>
      </c>
      <c r="E8" s="148" t="str">
        <f>IF(D8="","",VLOOKUP(D8,产品资料!A:E,2,0))</f>
        <v>功放</v>
      </c>
      <c r="F8" s="148" t="str">
        <f>IF(D8="","",VLOOKUP(D8,产品资料!A:E,3,0))</f>
        <v>mb-19</v>
      </c>
      <c r="G8" s="148" t="str">
        <f>IF(D8="","",VLOOKUP(D8,产品资料!A:E,4,0))</f>
        <v>只</v>
      </c>
      <c r="H8" s="148">
        <f>IF(D8="","",VLOOKUP(D8,库存表!B:P,15,0))</f>
        <v>44.375</v>
      </c>
      <c r="I8" s="165">
        <v>41</v>
      </c>
      <c r="J8" s="166">
        <v>10</v>
      </c>
      <c r="K8" s="167">
        <f t="shared" si="0"/>
        <v>410</v>
      </c>
      <c r="L8" s="168"/>
    </row>
    <row r="9" customHeight="1" spans="1:12">
      <c r="A9" s="149"/>
      <c r="B9" s="150"/>
      <c r="C9" s="150"/>
      <c r="D9" s="147"/>
      <c r="E9" s="148" t="str">
        <f>IF(D9="","",VLOOKUP(D9,商品入库!C:F,2,0))</f>
        <v/>
      </c>
      <c r="F9" s="148" t="str">
        <f>IF(D9="","",VLOOKUP(D9,商品入库!C:F,3,0))</f>
        <v/>
      </c>
      <c r="G9" s="148" t="str">
        <f>IF(D9="","",VLOOKUP(D9,商品入库!C:F,4,0))</f>
        <v/>
      </c>
      <c r="H9" s="148" t="str">
        <f>IF(D9="","",VLOOKUP(D9,库存表!B:P,15,0))</f>
        <v/>
      </c>
      <c r="I9" s="165"/>
      <c r="J9" s="166"/>
      <c r="K9" s="167" t="str">
        <f t="shared" si="0"/>
        <v/>
      </c>
      <c r="L9" s="168" t="str">
        <f>IF(I9="","",K9-#REF!*I9)</f>
        <v/>
      </c>
    </row>
    <row r="10" customHeight="1" spans="1:12">
      <c r="A10" s="149"/>
      <c r="B10" s="150"/>
      <c r="C10" s="150"/>
      <c r="D10" s="147"/>
      <c r="E10" s="148" t="str">
        <f>IF(D10="","",VLOOKUP(D10,商品入库!C:F,2,0))</f>
        <v/>
      </c>
      <c r="F10" s="148" t="str">
        <f>IF(D10="","",VLOOKUP(D10,商品入库!C:F,3,0))</f>
        <v/>
      </c>
      <c r="G10" s="148" t="str">
        <f>IF(D10="","",VLOOKUP(D10,商品入库!C:F,4,0))</f>
        <v/>
      </c>
      <c r="H10" s="148" t="str">
        <f>IF(D10="","",VLOOKUP(D10,库存表!B:P,15,0))</f>
        <v/>
      </c>
      <c r="I10" s="165"/>
      <c r="J10" s="166"/>
      <c r="K10" s="167" t="str">
        <f t="shared" si="0"/>
        <v/>
      </c>
      <c r="L10" s="168" t="str">
        <f>IF(I10="","",K10-#REF!*I10)</f>
        <v/>
      </c>
    </row>
    <row r="11" customHeight="1" spans="1:12">
      <c r="A11" s="149"/>
      <c r="B11" s="150"/>
      <c r="C11" s="150"/>
      <c r="D11" s="147"/>
      <c r="E11" s="148" t="str">
        <f>IF(D11="","",VLOOKUP(D11,商品入库!C:F,2,0))</f>
        <v/>
      </c>
      <c r="F11" s="148" t="str">
        <f>IF(D11="","",VLOOKUP(D11,商品入库!C:F,3,0))</f>
        <v/>
      </c>
      <c r="G11" s="148" t="str">
        <f>IF(D11="","",VLOOKUP(D11,商品入库!C:F,4,0))</f>
        <v/>
      </c>
      <c r="H11" s="148" t="str">
        <f>IF(D11="","",VLOOKUP(D11,库存表!B:P,15,0))</f>
        <v/>
      </c>
      <c r="I11" s="165"/>
      <c r="J11" s="166"/>
      <c r="K11" s="167" t="str">
        <f t="shared" si="0"/>
        <v/>
      </c>
      <c r="L11" s="168" t="str">
        <f>IF(I11="","",K11-#REF!*I11)</f>
        <v/>
      </c>
    </row>
    <row r="12" customHeight="1" spans="1:12">
      <c r="A12" s="149"/>
      <c r="B12" s="150"/>
      <c r="C12" s="150"/>
      <c r="D12" s="147"/>
      <c r="E12" s="148" t="str">
        <f>IF(D12="","",VLOOKUP(D12,商品入库!C:F,2,0))</f>
        <v/>
      </c>
      <c r="F12" s="148" t="str">
        <f>IF(D12="","",VLOOKUP(D12,商品入库!C:F,3,0))</f>
        <v/>
      </c>
      <c r="G12" s="148" t="str">
        <f>IF(D12="","",VLOOKUP(D12,商品入库!C:F,4,0))</f>
        <v/>
      </c>
      <c r="H12" s="148" t="str">
        <f>IF(D12="","",VLOOKUP(D12,库存表!B:P,15,0))</f>
        <v/>
      </c>
      <c r="I12" s="165"/>
      <c r="J12" s="166"/>
      <c r="K12" s="167" t="str">
        <f t="shared" si="0"/>
        <v/>
      </c>
      <c r="L12" s="168" t="str">
        <f>IF(I12="","",K12-#REF!*I12)</f>
        <v/>
      </c>
    </row>
    <row r="13" customHeight="1" spans="1:12">
      <c r="A13" s="149"/>
      <c r="B13" s="150"/>
      <c r="C13" s="150"/>
      <c r="D13" s="147" t="s">
        <v>145</v>
      </c>
      <c r="E13" s="148" t="str">
        <f>IF(D13="","",VLOOKUP(D13,商品入库!C:F,2,0))</f>
        <v/>
      </c>
      <c r="F13" s="148" t="str">
        <f>IF(D13="","",VLOOKUP(D13,商品入库!C:F,3,0))</f>
        <v/>
      </c>
      <c r="G13" s="148" t="str">
        <f>IF(D13="","",VLOOKUP(D13,商品入库!C:F,4,0))</f>
        <v/>
      </c>
      <c r="H13" s="148" t="str">
        <f>IF(D13="","",VLOOKUP(D13,库存表!B:P,15,0))</f>
        <v/>
      </c>
      <c r="I13" s="165"/>
      <c r="J13" s="166"/>
      <c r="K13" s="167" t="str">
        <f t="shared" si="0"/>
        <v/>
      </c>
      <c r="L13" s="168" t="str">
        <f>IF(I13="","",K13-#REF!*I13)</f>
        <v/>
      </c>
    </row>
    <row r="14" customHeight="1" spans="1:12">
      <c r="A14" s="149"/>
      <c r="B14" s="150"/>
      <c r="C14" s="150"/>
      <c r="D14" s="147" t="s">
        <v>145</v>
      </c>
      <c r="E14" s="148" t="str">
        <f>IF(D14="","",VLOOKUP(D14,商品入库!C:F,2,0))</f>
        <v/>
      </c>
      <c r="F14" s="148" t="str">
        <f>IF(D14="","",VLOOKUP(D14,商品入库!C:F,3,0))</f>
        <v/>
      </c>
      <c r="G14" s="148" t="str">
        <f>IF(D14="","",VLOOKUP(D14,商品入库!C:F,4,0))</f>
        <v/>
      </c>
      <c r="H14" s="148" t="str">
        <f>IF(D14="","",VLOOKUP(D14,库存表!B:P,15,0))</f>
        <v/>
      </c>
      <c r="I14" s="165"/>
      <c r="J14" s="166"/>
      <c r="K14" s="167" t="str">
        <f t="shared" si="0"/>
        <v/>
      </c>
      <c r="L14" s="168" t="str">
        <f>IF(I14="","",K14-#REF!*I14)</f>
        <v/>
      </c>
    </row>
    <row r="15" customHeight="1" spans="1:12">
      <c r="A15" s="149"/>
      <c r="B15" s="150"/>
      <c r="C15" s="150"/>
      <c r="D15" s="147" t="s">
        <v>145</v>
      </c>
      <c r="E15" s="148" t="str">
        <f>IF(D15="","",VLOOKUP(D15,商品入库!C:F,2,0))</f>
        <v/>
      </c>
      <c r="F15" s="148" t="str">
        <f>IF(D15="","",VLOOKUP(D15,商品入库!C:F,3,0))</f>
        <v/>
      </c>
      <c r="G15" s="148" t="str">
        <f>IF(D15="","",VLOOKUP(D15,商品入库!C:F,4,0))</f>
        <v/>
      </c>
      <c r="H15" s="148" t="str">
        <f>IF(D15="","",VLOOKUP(D15,库存表!B:P,15,0))</f>
        <v/>
      </c>
      <c r="I15" s="165"/>
      <c r="J15" s="166"/>
      <c r="K15" s="167" t="str">
        <f t="shared" si="0"/>
        <v/>
      </c>
      <c r="L15" s="168" t="str">
        <f>IF(I15="","",K15-#REF!*I15)</f>
        <v/>
      </c>
    </row>
    <row r="16" customHeight="1" spans="1:12">
      <c r="A16" s="149"/>
      <c r="B16" s="150"/>
      <c r="C16" s="150"/>
      <c r="D16" s="147" t="s">
        <v>145</v>
      </c>
      <c r="E16" s="148" t="str">
        <f>IF(D16="","",VLOOKUP(D16,商品入库!C:F,2,0))</f>
        <v/>
      </c>
      <c r="F16" s="148" t="str">
        <f>IF(D16="","",VLOOKUP(D16,商品入库!C:F,3,0))</f>
        <v/>
      </c>
      <c r="G16" s="148" t="str">
        <f>IF(D16="","",VLOOKUP(D16,商品入库!C:F,4,0))</f>
        <v/>
      </c>
      <c r="H16" s="148" t="str">
        <f>IF(D16="","",VLOOKUP(D16,库存表!B:P,15,0))</f>
        <v/>
      </c>
      <c r="I16" s="165"/>
      <c r="J16" s="166"/>
      <c r="K16" s="167" t="str">
        <f t="shared" si="0"/>
        <v/>
      </c>
      <c r="L16" s="168" t="str">
        <f>IF(I16="","",K16-#REF!*I16)</f>
        <v/>
      </c>
    </row>
    <row r="17" customHeight="1" spans="1:12">
      <c r="A17" s="149"/>
      <c r="B17" s="150"/>
      <c r="C17" s="150"/>
      <c r="D17" s="147" t="s">
        <v>145</v>
      </c>
      <c r="E17" s="148" t="str">
        <f>IF(D17="","",VLOOKUP(D17,商品入库!C:F,2,0))</f>
        <v/>
      </c>
      <c r="F17" s="148" t="str">
        <f>IF(D17="","",VLOOKUP(D17,商品入库!C:F,3,0))</f>
        <v/>
      </c>
      <c r="G17" s="148" t="str">
        <f>IF(D17="","",VLOOKUP(D17,商品入库!C:F,4,0))</f>
        <v/>
      </c>
      <c r="H17" s="148" t="str">
        <f>IF(D17="","",VLOOKUP(D17,库存表!B:P,15,0))</f>
        <v/>
      </c>
      <c r="I17" s="165"/>
      <c r="J17" s="166"/>
      <c r="K17" s="167" t="str">
        <f t="shared" si="0"/>
        <v/>
      </c>
      <c r="L17" s="168" t="str">
        <f>IF(I17="","",K17-#REF!*I17)</f>
        <v/>
      </c>
    </row>
    <row r="18" customHeight="1" spans="1:12">
      <c r="A18" s="149"/>
      <c r="B18" s="150"/>
      <c r="C18" s="150"/>
      <c r="D18" s="147" t="s">
        <v>145</v>
      </c>
      <c r="E18" s="148" t="str">
        <f>IF(D18="","",VLOOKUP(D18,商品入库!C:F,2,0))</f>
        <v/>
      </c>
      <c r="F18" s="148" t="str">
        <f>IF(D18="","",VLOOKUP(D18,商品入库!C:F,3,0))</f>
        <v/>
      </c>
      <c r="G18" s="148" t="str">
        <f>IF(D18="","",VLOOKUP(D18,商品入库!C:F,4,0))</f>
        <v/>
      </c>
      <c r="H18" s="148" t="str">
        <f>IF(D18="","",VLOOKUP(D18,库存表!B:P,15,0))</f>
        <v/>
      </c>
      <c r="I18" s="165"/>
      <c r="J18" s="166"/>
      <c r="K18" s="167" t="str">
        <f t="shared" si="0"/>
        <v/>
      </c>
      <c r="L18" s="168" t="str">
        <f>IF(I18="","",K18-#REF!*I18)</f>
        <v/>
      </c>
    </row>
    <row r="19" customHeight="1" spans="1:12">
      <c r="A19" s="149"/>
      <c r="B19" s="150"/>
      <c r="C19" s="150"/>
      <c r="D19" s="147" t="s">
        <v>145</v>
      </c>
      <c r="E19" s="148" t="str">
        <f>IF(D19="","",VLOOKUP(D19,商品入库!C:F,2,0))</f>
        <v/>
      </c>
      <c r="F19" s="148" t="str">
        <f>IF(D19="","",VLOOKUP(D19,商品入库!C:F,3,0))</f>
        <v/>
      </c>
      <c r="G19" s="148" t="str">
        <f>IF(D19="","",VLOOKUP(D19,商品入库!C:F,4,0))</f>
        <v/>
      </c>
      <c r="H19" s="148" t="str">
        <f>IF(D19="","",VLOOKUP(D19,库存表!B:P,15,0))</f>
        <v/>
      </c>
      <c r="I19" s="165"/>
      <c r="J19" s="166"/>
      <c r="K19" s="167" t="str">
        <f t="shared" si="0"/>
        <v/>
      </c>
      <c r="L19" s="168" t="str">
        <f>IF(I19="","",K19-#REF!*I19)</f>
        <v/>
      </c>
    </row>
    <row r="20" customHeight="1" spans="1:12">
      <c r="A20" s="149"/>
      <c r="B20" s="150"/>
      <c r="C20" s="150"/>
      <c r="D20" s="147" t="s">
        <v>145</v>
      </c>
      <c r="E20" s="148" t="str">
        <f>IF(D20="","",VLOOKUP(D20,商品入库!C:F,2,0))</f>
        <v/>
      </c>
      <c r="F20" s="148" t="str">
        <f>IF(D20="","",VLOOKUP(D20,商品入库!C:F,3,0))</f>
        <v/>
      </c>
      <c r="G20" s="148" t="str">
        <f>IF(D20="","",VLOOKUP(D20,商品入库!C:F,4,0))</f>
        <v/>
      </c>
      <c r="H20" s="148" t="str">
        <f>IF(D20="","",VLOOKUP(D20,库存表!B:P,15,0))</f>
        <v/>
      </c>
      <c r="I20" s="165"/>
      <c r="J20" s="166"/>
      <c r="K20" s="167" t="str">
        <f t="shared" si="0"/>
        <v/>
      </c>
      <c r="L20" s="168" t="str">
        <f>IF(I20="","",K20-#REF!*I20)</f>
        <v/>
      </c>
    </row>
    <row r="21" customHeight="1" spans="1:12">
      <c r="A21" s="149"/>
      <c r="B21" s="150"/>
      <c r="C21" s="150"/>
      <c r="D21" s="147" t="s">
        <v>145</v>
      </c>
      <c r="E21" s="148" t="str">
        <f>IF(D21="","",VLOOKUP(D21,商品入库!C:F,2,0))</f>
        <v/>
      </c>
      <c r="F21" s="148" t="str">
        <f>IF(D21="","",VLOOKUP(D21,商品入库!C:F,3,0))</f>
        <v/>
      </c>
      <c r="G21" s="148" t="str">
        <f>IF(D21="","",VLOOKUP(D21,商品入库!C:F,4,0))</f>
        <v/>
      </c>
      <c r="H21" s="148" t="str">
        <f>IF(D21="","",VLOOKUP(D21,库存表!B:P,15,0))</f>
        <v/>
      </c>
      <c r="I21" s="165"/>
      <c r="J21" s="166"/>
      <c r="K21" s="167" t="str">
        <f t="shared" si="0"/>
        <v/>
      </c>
      <c r="L21" s="168" t="str">
        <f>IF(I21="","",K21-#REF!*I21)</f>
        <v/>
      </c>
    </row>
    <row r="22" customHeight="1" spans="1:12">
      <c r="A22" s="149"/>
      <c r="B22" s="150"/>
      <c r="C22" s="150"/>
      <c r="D22" s="147" t="s">
        <v>145</v>
      </c>
      <c r="E22" s="148" t="str">
        <f>IF(D22="","",VLOOKUP(D22,商品入库!C:F,2,0))</f>
        <v/>
      </c>
      <c r="F22" s="148" t="str">
        <f>IF(D22="","",VLOOKUP(D22,商品入库!C:F,3,0))</f>
        <v/>
      </c>
      <c r="G22" s="148" t="str">
        <f>IF(D22="","",VLOOKUP(D22,商品入库!C:F,4,0))</f>
        <v/>
      </c>
      <c r="H22" s="148" t="str">
        <f>IF(D22="","",VLOOKUP(D22,库存表!B:P,15,0))</f>
        <v/>
      </c>
      <c r="I22" s="165"/>
      <c r="J22" s="166"/>
      <c r="K22" s="167" t="str">
        <f t="shared" si="0"/>
        <v/>
      </c>
      <c r="L22" s="168" t="str">
        <f>IF(I22="","",K22-#REF!*I22)</f>
        <v/>
      </c>
    </row>
    <row r="23" customHeight="1" spans="1:12">
      <c r="A23" s="149"/>
      <c r="B23" s="150"/>
      <c r="C23" s="150"/>
      <c r="D23" s="147" t="s">
        <v>145</v>
      </c>
      <c r="E23" s="148" t="str">
        <f>IF(D23="","",VLOOKUP(D23,商品入库!C:F,2,0))</f>
        <v/>
      </c>
      <c r="F23" s="148" t="str">
        <f>IF(D23="","",VLOOKUP(D23,商品入库!C:F,3,0))</f>
        <v/>
      </c>
      <c r="G23" s="148" t="str">
        <f>IF(D23="","",VLOOKUP(D23,商品入库!C:F,4,0))</f>
        <v/>
      </c>
      <c r="H23" s="148" t="str">
        <f>IF(D23="","",VLOOKUP(D23,库存表!B:P,15,0))</f>
        <v/>
      </c>
      <c r="I23" s="165"/>
      <c r="J23" s="166"/>
      <c r="K23" s="167" t="str">
        <f t="shared" si="0"/>
        <v/>
      </c>
      <c r="L23" s="168" t="str">
        <f>IF(I23="","",K23-#REF!*I23)</f>
        <v/>
      </c>
    </row>
    <row r="24" customHeight="1" spans="1:12">
      <c r="A24" s="149"/>
      <c r="B24" s="150"/>
      <c r="C24" s="150"/>
      <c r="D24" s="147" t="s">
        <v>145</v>
      </c>
      <c r="E24" s="148" t="str">
        <f>IF(D24="","",VLOOKUP(D24,商品入库!C:F,2,0))</f>
        <v/>
      </c>
      <c r="F24" s="148" t="str">
        <f>IF(D24="","",VLOOKUP(D24,商品入库!C:F,3,0))</f>
        <v/>
      </c>
      <c r="G24" s="148" t="str">
        <f>IF(D24="","",VLOOKUP(D24,商品入库!C:F,4,0))</f>
        <v/>
      </c>
      <c r="H24" s="148" t="str">
        <f>IF(D24="","",VLOOKUP(D24,库存表!B:P,15,0))</f>
        <v/>
      </c>
      <c r="I24" s="165"/>
      <c r="J24" s="166"/>
      <c r="K24" s="167" t="str">
        <f t="shared" si="0"/>
        <v/>
      </c>
      <c r="L24" s="168" t="str">
        <f>IF(I24="","",K24-#REF!*I24)</f>
        <v/>
      </c>
    </row>
    <row r="25" customHeight="1" spans="1:12">
      <c r="A25" s="149"/>
      <c r="B25" s="150"/>
      <c r="C25" s="150"/>
      <c r="D25" s="147" t="s">
        <v>145</v>
      </c>
      <c r="E25" s="148" t="str">
        <f>IF(D25="","",VLOOKUP(D25,商品入库!C:F,2,0))</f>
        <v/>
      </c>
      <c r="F25" s="148" t="str">
        <f>IF(D25="","",VLOOKUP(D25,商品入库!C:F,3,0))</f>
        <v/>
      </c>
      <c r="G25" s="148" t="str">
        <f>IF(D25="","",VLOOKUP(D25,商品入库!C:F,4,0))</f>
        <v/>
      </c>
      <c r="H25" s="148" t="str">
        <f>IF(D25="","",VLOOKUP(D25,库存表!B:P,15,0))</f>
        <v/>
      </c>
      <c r="I25" s="165"/>
      <c r="J25" s="166"/>
      <c r="K25" s="167" t="str">
        <f t="shared" si="0"/>
        <v/>
      </c>
      <c r="L25" s="168" t="str">
        <f>IF(I25="","",K25-#REF!*I25)</f>
        <v/>
      </c>
    </row>
    <row r="26" customHeight="1" spans="1:12">
      <c r="A26" s="149"/>
      <c r="B26" s="150"/>
      <c r="C26" s="150"/>
      <c r="D26" s="147" t="s">
        <v>145</v>
      </c>
      <c r="E26" s="148" t="str">
        <f>IF(D26="","",VLOOKUP(D26,商品入库!C:F,2,0))</f>
        <v/>
      </c>
      <c r="F26" s="148" t="str">
        <f>IF(D26="","",VLOOKUP(D26,商品入库!C:F,3,0))</f>
        <v/>
      </c>
      <c r="G26" s="148" t="str">
        <f>IF(D26="","",VLOOKUP(D26,商品入库!C:F,4,0))</f>
        <v/>
      </c>
      <c r="H26" s="148" t="str">
        <f>IF(D26="","",VLOOKUP(D26,库存表!B:P,15,0))</f>
        <v/>
      </c>
      <c r="I26" s="165"/>
      <c r="J26" s="166"/>
      <c r="K26" s="167" t="str">
        <f t="shared" si="0"/>
        <v/>
      </c>
      <c r="L26" s="168" t="str">
        <f>IF(I26="","",K26-#REF!*I26)</f>
        <v/>
      </c>
    </row>
    <row r="27" customHeight="1" spans="1:12">
      <c r="A27" s="149"/>
      <c r="B27" s="150"/>
      <c r="C27" s="150"/>
      <c r="D27" s="147" t="s">
        <v>145</v>
      </c>
      <c r="E27" s="148" t="str">
        <f>IF(D27="","",VLOOKUP(D27,商品入库!C:F,2,0))</f>
        <v/>
      </c>
      <c r="F27" s="148" t="str">
        <f>IF(D27="","",VLOOKUP(D27,商品入库!C:F,3,0))</f>
        <v/>
      </c>
      <c r="G27" s="148" t="str">
        <f>IF(D27="","",VLOOKUP(D27,商品入库!C:F,4,0))</f>
        <v/>
      </c>
      <c r="H27" s="148" t="str">
        <f>IF(D27="","",VLOOKUP(D27,库存表!B:P,15,0))</f>
        <v/>
      </c>
      <c r="I27" s="165"/>
      <c r="J27" s="166"/>
      <c r="K27" s="167" t="str">
        <f t="shared" si="0"/>
        <v/>
      </c>
      <c r="L27" s="168" t="str">
        <f>IF(I27="","",K27-#REF!*I27)</f>
        <v/>
      </c>
    </row>
    <row r="28" customHeight="1" spans="1:12">
      <c r="A28" s="149"/>
      <c r="B28" s="150"/>
      <c r="C28" s="150"/>
      <c r="D28" s="147" t="s">
        <v>145</v>
      </c>
      <c r="E28" s="148" t="str">
        <f>IF(D28="","",VLOOKUP(D28,商品入库!C:F,2,0))</f>
        <v/>
      </c>
      <c r="F28" s="148" t="str">
        <f>IF(D28="","",VLOOKUP(D28,商品入库!C:F,3,0))</f>
        <v/>
      </c>
      <c r="G28" s="148" t="str">
        <f>IF(D28="","",VLOOKUP(D28,商品入库!C:F,4,0))</f>
        <v/>
      </c>
      <c r="H28" s="148" t="str">
        <f>IF(D28="","",VLOOKUP(D28,库存表!B:P,15,0))</f>
        <v/>
      </c>
      <c r="I28" s="165"/>
      <c r="J28" s="166"/>
      <c r="K28" s="167" t="str">
        <f t="shared" si="0"/>
        <v/>
      </c>
      <c r="L28" s="168" t="str">
        <f>IF(I28="","",K28-#REF!*I28)</f>
        <v/>
      </c>
    </row>
    <row r="29" customHeight="1" spans="4:12">
      <c r="D29" s="124" t="s">
        <v>145</v>
      </c>
      <c r="E29" s="151" t="str">
        <f>IF(ISERROR(VLOOKUP(D29,商品入库!$C$2:$F$50,COLUMN($E$2),0)&amp;""),"",VLOOKUP(D29,商品入库!$C$2:$F$50,COLUMN($E$2),0)&amp;"")</f>
        <v/>
      </c>
      <c r="F29" s="151" t="str">
        <f>IF(ISERROR(VLOOKUP(D29,商品入库!$C$2:$F$50,COLUMN($F$2),0)&amp;""),"",VLOOKUP(D29,商品入库!$C$2:$F$50,COLUMN($F$2),0)&amp;"")</f>
        <v/>
      </c>
      <c r="G29" s="151" t="str">
        <f>IF(ISERROR(VLOOKUP(D29,商品入库!$C$2:$F$50,COLUMN($G$2),0)&amp;""),"",VLOOKUP(D29,商品入库!$C$2:$F$50,COLUMN($G$2),0)&amp;"")</f>
        <v/>
      </c>
      <c r="H29" s="151"/>
      <c r="K29" s="128" t="str">
        <f t="shared" si="0"/>
        <v/>
      </c>
      <c r="L29" s="129" t="str">
        <f>IF(I29="","",K29-#REF!*I29)</f>
        <v/>
      </c>
    </row>
    <row r="30" customHeight="1" spans="4:12">
      <c r="D30" s="124" t="s">
        <v>145</v>
      </c>
      <c r="E30" s="151" t="str">
        <f>IF(ISERROR(VLOOKUP(D30,商品入库!$C$2:$F$50,COLUMN($E$2),0)&amp;""),"",VLOOKUP(D30,商品入库!$C$2:$F$50,COLUMN($E$2),0)&amp;"")</f>
        <v/>
      </c>
      <c r="F30" s="151" t="str">
        <f>IF(ISERROR(VLOOKUP(D30,商品入库!$C$2:$F$50,COLUMN($F$2),0)&amp;""),"",VLOOKUP(D30,商品入库!$C$2:$F$50,COLUMN($F$2),0)&amp;"")</f>
        <v/>
      </c>
      <c r="G30" s="151" t="str">
        <f>IF(ISERROR(VLOOKUP(D30,商品入库!$C$2:$F$50,COLUMN($G$2),0)&amp;""),"",VLOOKUP(D30,商品入库!$C$2:$F$50,COLUMN($G$2),0)&amp;"")</f>
        <v/>
      </c>
      <c r="H30" s="151"/>
      <c r="K30" s="128" t="str">
        <f t="shared" si="0"/>
        <v/>
      </c>
      <c r="L30" s="129" t="str">
        <f>IF(I30="","",K30-#REF!*I30)</f>
        <v/>
      </c>
    </row>
    <row r="31" customHeight="1" spans="4:12">
      <c r="D31" s="124" t="s">
        <v>145</v>
      </c>
      <c r="E31" s="151" t="str">
        <f>IF(ISERROR(VLOOKUP(D31,商品入库!$C$2:$F$50,COLUMN($E$2),0)&amp;""),"",VLOOKUP(D31,商品入库!$C$2:$F$50,COLUMN($E$2),0)&amp;"")</f>
        <v/>
      </c>
      <c r="F31" s="151" t="str">
        <f>IF(ISERROR(VLOOKUP(D31,商品入库!$C$2:$F$50,COLUMN($F$2),0)&amp;""),"",VLOOKUP(D31,商品入库!$C$2:$F$50,COLUMN($F$2),0)&amp;"")</f>
        <v/>
      </c>
      <c r="G31" s="151" t="str">
        <f>IF(ISERROR(VLOOKUP(D31,商品入库!$C$2:$F$50,COLUMN($G$2),0)&amp;""),"",VLOOKUP(D31,商品入库!$C$2:$F$50,COLUMN($G$2),0)&amp;"")</f>
        <v/>
      </c>
      <c r="H31" s="151"/>
      <c r="K31" s="128" t="str">
        <f t="shared" si="0"/>
        <v/>
      </c>
      <c r="L31" s="129" t="str">
        <f>IF(I31="","",K31-#REF!*I31)</f>
        <v/>
      </c>
    </row>
    <row r="32" customHeight="1" spans="4:12">
      <c r="D32" s="124" t="s">
        <v>145</v>
      </c>
      <c r="E32" s="151" t="str">
        <f>IF(ISERROR(VLOOKUP(D32,商品入库!$C$2:$F$50,COLUMN($E$2),0)&amp;""),"",VLOOKUP(D32,商品入库!$C$2:$F$50,COLUMN($E$2),0)&amp;"")</f>
        <v/>
      </c>
      <c r="F32" s="151" t="str">
        <f>IF(ISERROR(VLOOKUP(D32,商品入库!$C$2:$F$50,COLUMN($F$2),0)&amp;""),"",VLOOKUP(D32,商品入库!$C$2:$F$50,COLUMN($F$2),0)&amp;"")</f>
        <v/>
      </c>
      <c r="G32" s="151" t="str">
        <f>IF(ISERROR(VLOOKUP(D32,商品入库!$C$2:$F$50,COLUMN($G$2),0)&amp;""),"",VLOOKUP(D32,商品入库!$C$2:$F$50,COLUMN($G$2),0)&amp;"")</f>
        <v/>
      </c>
      <c r="H32" s="151"/>
      <c r="K32" s="128" t="str">
        <f t="shared" si="0"/>
        <v/>
      </c>
      <c r="L32" s="129" t="str">
        <f>IF(I32="","",K32-#REF!*I32)</f>
        <v/>
      </c>
    </row>
    <row r="33" customHeight="1" spans="4:12">
      <c r="D33" s="124" t="s">
        <v>145</v>
      </c>
      <c r="E33" s="151" t="str">
        <f>IF(ISERROR(VLOOKUP(D33,商品入库!$C$2:$F$50,COLUMN($E$2),0)&amp;""),"",VLOOKUP(D33,商品入库!$C$2:$F$50,COLUMN($E$2),0)&amp;"")</f>
        <v/>
      </c>
      <c r="F33" s="151" t="str">
        <f>IF(ISERROR(VLOOKUP(D33,商品入库!$C$2:$F$50,COLUMN($F$2),0)&amp;""),"",VLOOKUP(D33,商品入库!$C$2:$F$50,COLUMN($F$2),0)&amp;"")</f>
        <v/>
      </c>
      <c r="G33" s="151" t="str">
        <f>IF(ISERROR(VLOOKUP(D33,商品入库!$C$2:$F$50,COLUMN($G$2),0)&amp;""),"",VLOOKUP(D33,商品入库!$C$2:$F$50,COLUMN($G$2),0)&amp;"")</f>
        <v/>
      </c>
      <c r="H33" s="151"/>
      <c r="K33" s="128" t="str">
        <f t="shared" si="0"/>
        <v/>
      </c>
      <c r="L33" s="129" t="str">
        <f>IF(I33="","",K33-#REF!*I33)</f>
        <v/>
      </c>
    </row>
    <row r="34" customHeight="1" spans="4:12">
      <c r="D34" s="124" t="s">
        <v>145</v>
      </c>
      <c r="E34" s="151" t="str">
        <f>IF(ISERROR(VLOOKUP(D34,商品入库!$C$2:$F$50,COLUMN($E$2),0)&amp;""),"",VLOOKUP(D34,商品入库!$C$2:$F$50,COLUMN($E$2),0)&amp;"")</f>
        <v/>
      </c>
      <c r="F34" s="151" t="str">
        <f>IF(ISERROR(VLOOKUP(D34,商品入库!$C$2:$F$50,COLUMN($F$2),0)&amp;""),"",VLOOKUP(D34,商品入库!$C$2:$F$50,COLUMN($F$2),0)&amp;"")</f>
        <v/>
      </c>
      <c r="G34" s="151" t="str">
        <f>IF(ISERROR(VLOOKUP(D34,商品入库!$C$2:$F$50,COLUMN($G$2),0)&amp;""),"",VLOOKUP(D34,商品入库!$C$2:$F$50,COLUMN($G$2),0)&amp;"")</f>
        <v/>
      </c>
      <c r="H34" s="151"/>
      <c r="K34" s="128" t="str">
        <f t="shared" si="0"/>
        <v/>
      </c>
      <c r="L34" s="129" t="str">
        <f>IF(I34="","",K34-#REF!*I34)</f>
        <v/>
      </c>
    </row>
    <row r="35" customHeight="1" spans="4:12">
      <c r="D35" s="124" t="s">
        <v>145</v>
      </c>
      <c r="E35" s="151" t="str">
        <f>IF(ISERROR(VLOOKUP(D35,商品入库!$C$2:$F$50,COLUMN($E$2),0)&amp;""),"",VLOOKUP(D35,商品入库!$C$2:$F$50,COLUMN($E$2),0)&amp;"")</f>
        <v/>
      </c>
      <c r="F35" s="151" t="str">
        <f>IF(ISERROR(VLOOKUP(D35,商品入库!$C$2:$F$50,COLUMN($F$2),0)&amp;""),"",VLOOKUP(D35,商品入库!$C$2:$F$50,COLUMN($F$2),0)&amp;"")</f>
        <v/>
      </c>
      <c r="G35" s="151" t="str">
        <f>IF(ISERROR(VLOOKUP(D35,商品入库!$C$2:$F$50,COLUMN($G$2),0)&amp;""),"",VLOOKUP(D35,商品入库!$C$2:$F$50,COLUMN($G$2),0)&amp;"")</f>
        <v/>
      </c>
      <c r="H35" s="151"/>
      <c r="K35" s="128" t="str">
        <f t="shared" si="0"/>
        <v/>
      </c>
      <c r="L35" s="129" t="str">
        <f>IF(I35="","",K35-#REF!*I35)</f>
        <v/>
      </c>
    </row>
    <row r="36" customHeight="1" spans="4:12">
      <c r="D36" s="124" t="s">
        <v>145</v>
      </c>
      <c r="E36" s="151" t="str">
        <f>IF(ISERROR(VLOOKUP(D36,商品入库!$C$2:$F$50,COLUMN($E$2),0)&amp;""),"",VLOOKUP(D36,商品入库!$C$2:$F$50,COLUMN($E$2),0)&amp;"")</f>
        <v/>
      </c>
      <c r="F36" s="151" t="str">
        <f>IF(ISERROR(VLOOKUP(D36,商品入库!$C$2:$F$50,COLUMN($F$2),0)&amp;""),"",VLOOKUP(D36,商品入库!$C$2:$F$50,COLUMN($F$2),0)&amp;"")</f>
        <v/>
      </c>
      <c r="G36" s="151" t="str">
        <f>IF(ISERROR(VLOOKUP(D36,商品入库!$C$2:$F$50,COLUMN($G$2),0)&amp;""),"",VLOOKUP(D36,商品入库!$C$2:$F$50,COLUMN($G$2),0)&amp;"")</f>
        <v/>
      </c>
      <c r="H36" s="151"/>
      <c r="K36" s="128" t="str">
        <f t="shared" si="0"/>
        <v/>
      </c>
      <c r="L36" s="129" t="str">
        <f>IF(I36="","",K36-#REF!*I36)</f>
        <v/>
      </c>
    </row>
    <row r="37" customHeight="1" spans="4:12">
      <c r="D37" s="124" t="s">
        <v>145</v>
      </c>
      <c r="E37" s="151" t="str">
        <f>IF(ISERROR(VLOOKUP(D37,商品入库!$C$2:$F$50,COLUMN($E$2),0)&amp;""),"",VLOOKUP(D37,商品入库!$C$2:$F$50,COLUMN($E$2),0)&amp;"")</f>
        <v/>
      </c>
      <c r="F37" s="151" t="str">
        <f>IF(ISERROR(VLOOKUP(D37,商品入库!$C$2:$F$50,COLUMN($F$2),0)&amp;""),"",VLOOKUP(D37,商品入库!$C$2:$F$50,COLUMN($F$2),0)&amp;"")</f>
        <v/>
      </c>
      <c r="G37" s="151" t="str">
        <f>IF(ISERROR(VLOOKUP(D37,商品入库!$C$2:$F$50,COLUMN($G$2),0)&amp;""),"",VLOOKUP(D37,商品入库!$C$2:$F$50,COLUMN($G$2),0)&amp;"")</f>
        <v/>
      </c>
      <c r="H37" s="151"/>
      <c r="K37" s="128" t="str">
        <f t="shared" si="0"/>
        <v/>
      </c>
      <c r="L37" s="129" t="str">
        <f>IF(I37="","",K37-#REF!*I37)</f>
        <v/>
      </c>
    </row>
    <row r="38" customHeight="1" spans="4:11">
      <c r="D38" s="124" t="s">
        <v>145</v>
      </c>
      <c r="E38" s="151" t="str">
        <f>IF(ISERROR(VLOOKUP(D38,商品入库!$C$2:$F$50,COLUMN($E$2),0)&amp;""),"",VLOOKUP(D38,商品入库!$C$2:$F$50,COLUMN($E$2),0)&amp;"")</f>
        <v/>
      </c>
      <c r="F38" s="151" t="str">
        <f>IF(ISERROR(VLOOKUP(D38,商品入库!$C$2:$F$50,COLUMN($F$2),0)&amp;""),"",VLOOKUP(D38,商品入库!$C$2:$F$50,COLUMN($F$2),0)&amp;"")</f>
        <v/>
      </c>
      <c r="G38" s="151" t="str">
        <f>IF(ISERROR(VLOOKUP(D38,商品入库!$C$2:$F$50,COLUMN($G$2),0)&amp;""),"",VLOOKUP(D38,商品入库!$C$2:$F$50,COLUMN($G$2),0)&amp;"")</f>
        <v/>
      </c>
      <c r="H38" s="151"/>
      <c r="K38" s="128" t="str">
        <f t="shared" si="0"/>
        <v/>
      </c>
    </row>
    <row r="39" customHeight="1" spans="4:11">
      <c r="D39" s="124" t="s">
        <v>145</v>
      </c>
      <c r="E39" s="151" t="str">
        <f>IF(ISERROR(VLOOKUP(D39,商品入库!$C$2:$F$50,COLUMN($E$2),0)&amp;""),"",VLOOKUP(D39,商品入库!$C$2:$F$50,COLUMN($E$2),0)&amp;"")</f>
        <v/>
      </c>
      <c r="F39" s="151" t="str">
        <f>IF(ISERROR(VLOOKUP(D39,商品入库!$C$2:$F$50,COLUMN($F$2),0)&amp;""),"",VLOOKUP(D39,商品入库!$C$2:$F$50,COLUMN($F$2),0)&amp;"")</f>
        <v/>
      </c>
      <c r="G39" s="151" t="str">
        <f>IF(ISERROR(VLOOKUP(D39,商品入库!$C$2:$F$50,COLUMN($G$2),0)&amp;""),"",VLOOKUP(D39,商品入库!$C$2:$F$50,COLUMN($G$2),0)&amp;"")</f>
        <v/>
      </c>
      <c r="H39" s="151"/>
      <c r="K39" s="128" t="str">
        <f t="shared" si="0"/>
        <v/>
      </c>
    </row>
    <row r="40" customHeight="1" spans="4:11">
      <c r="D40" s="124" t="s">
        <v>145</v>
      </c>
      <c r="E40" s="151" t="str">
        <f>IF(ISERROR(VLOOKUP(D40,商品入库!$C$2:$F$50,COLUMN($E$2),0)&amp;""),"",VLOOKUP(D40,商品入库!$C$2:$F$50,COLUMN($E$2),0)&amp;"")</f>
        <v/>
      </c>
      <c r="F40" s="151" t="str">
        <f>IF(ISERROR(VLOOKUP(D40,商品入库!$C$2:$F$50,COLUMN($F$2),0)&amp;""),"",VLOOKUP(D40,商品入库!$C$2:$F$50,COLUMN($F$2),0)&amp;"")</f>
        <v/>
      </c>
      <c r="G40" s="151" t="str">
        <f>IF(ISERROR(VLOOKUP(D40,商品入库!$C$2:$F$50,COLUMN($G$2),0)&amp;""),"",VLOOKUP(D40,商品入库!$C$2:$F$50,COLUMN($G$2),0)&amp;"")</f>
        <v/>
      </c>
      <c r="H40" s="151"/>
      <c r="K40" s="128" t="str">
        <f t="shared" si="0"/>
        <v/>
      </c>
    </row>
    <row r="65536" customHeight="1" spans="1:12">
      <c r="A65536" s="169"/>
      <c r="B65536" s="170"/>
      <c r="C65536" s="170"/>
      <c r="D65536" s="171"/>
      <c r="E65536" s="172"/>
      <c r="F65536" s="172"/>
      <c r="G65536" s="172"/>
      <c r="H65536" s="172"/>
      <c r="I65536" s="173"/>
      <c r="J65536" s="174"/>
      <c r="K65536" s="175"/>
      <c r="L65536" s="176"/>
    </row>
  </sheetData>
  <protectedRanges>
    <protectedRange sqref="I3:J28" name="区域2"/>
    <protectedRange sqref="D3:D28" name="区域1"/>
  </protectedRanges>
  <mergeCells count="1">
    <mergeCell ref="A1:D1"/>
  </mergeCells>
  <dataValidations count="1">
    <dataValidation type="list" allowBlank="1" showInputMessage="1" showErrorMessage="1" sqref="D3:D40">
      <formula1>产品资料!$A$3:$A$100</formula1>
    </dataValidation>
  </dataValidations>
  <hyperlinks>
    <hyperlink ref="L1" location="主界面和使用说明!A1" display="返回主界面 &lt;&lt;"/>
  </hyperlinks>
  <pageMargins left="0.75" right="0.75" top="1" bottom="1" header="0.5" footer="0.5"/>
  <pageSetup paperSize="9" orientation="portrait" horizontalDpi="180" verticalDpi="18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>
    <tabColor rgb="FFFF0000"/>
    <pageSetUpPr fitToPage="1"/>
  </sheetPr>
  <dimension ref="A1:L19"/>
  <sheetViews>
    <sheetView showGridLines="0" zoomScale="115" zoomScaleNormal="115" workbookViewId="0">
      <selection activeCell="A7" sqref="A7"/>
    </sheetView>
  </sheetViews>
  <sheetFormatPr defaultColWidth="9.13888888888889" defaultRowHeight="10.8"/>
  <cols>
    <col min="1" max="1" width="10.8611111111111" style="64" customWidth="1"/>
    <col min="2" max="2" width="21" style="65" customWidth="1"/>
    <col min="3" max="3" width="10.287037037037" style="65" customWidth="1"/>
    <col min="4" max="4" width="9.13888888888889" style="65"/>
    <col min="5" max="6" width="9.28703703703704" style="65" customWidth="1"/>
    <col min="7" max="7" width="12.712962962963" style="65" customWidth="1"/>
    <col min="8" max="8" width="8.13888888888889" style="65" customWidth="1"/>
    <col min="9" max="9" width="14.5740740740741" style="65" customWidth="1"/>
    <col min="10" max="10" width="4.71296296296296" style="65" customWidth="1"/>
    <col min="11" max="11" width="4.28703703703704" style="65" customWidth="1"/>
    <col min="12" max="16384" width="9.13888888888889" style="65"/>
  </cols>
  <sheetData>
    <row r="1" ht="29.25" customHeight="1" spans="1:12">
      <c r="A1" s="66"/>
      <c r="B1" s="67" t="s">
        <v>146</v>
      </c>
      <c r="C1" s="68" t="s">
        <v>147</v>
      </c>
      <c r="D1" s="69"/>
      <c r="E1" s="68"/>
      <c r="F1" s="68"/>
      <c r="G1" s="70"/>
      <c r="H1" s="66"/>
      <c r="L1" s="113" t="s">
        <v>21</v>
      </c>
    </row>
    <row r="2" ht="20.25" customHeight="1" spans="1:12">
      <c r="A2" s="66"/>
      <c r="B2" s="67" t="s">
        <v>148</v>
      </c>
      <c r="C2" s="69"/>
      <c r="D2" s="71" t="s">
        <v>149</v>
      </c>
      <c r="E2" s="71"/>
      <c r="F2" s="71"/>
      <c r="G2" s="69"/>
      <c r="H2" s="72" t="s">
        <v>103</v>
      </c>
      <c r="I2" s="114" t="s">
        <v>143</v>
      </c>
      <c r="L2" s="65" t="s">
        <v>105</v>
      </c>
    </row>
    <row r="3" ht="16.5" customHeight="1" spans="1:11">
      <c r="A3" s="73"/>
      <c r="B3" s="74"/>
      <c r="C3" s="75"/>
      <c r="D3" s="66"/>
      <c r="E3" s="76"/>
      <c r="F3" s="75"/>
      <c r="G3" s="75"/>
      <c r="H3" s="75"/>
      <c r="I3" s="74"/>
      <c r="J3" s="115" t="s">
        <v>104</v>
      </c>
      <c r="K3" s="66"/>
    </row>
    <row r="4" ht="15" customHeight="1" spans="1:11">
      <c r="A4" s="77" t="s">
        <v>150</v>
      </c>
      <c r="B4" s="78" t="str">
        <f>VLOOKUP(I2,商品出库!A:D,3,0)</f>
        <v>林广钦</v>
      </c>
      <c r="C4" s="79"/>
      <c r="D4" s="80" t="s">
        <v>107</v>
      </c>
      <c r="E4" s="81">
        <f>VLOOKUP(I2,商品出库!A:B,2,0)</f>
        <v>43082</v>
      </c>
      <c r="F4" s="81"/>
      <c r="G4" s="79"/>
      <c r="H4" s="79" t="s">
        <v>151</v>
      </c>
      <c r="I4" s="79"/>
      <c r="J4" s="115"/>
      <c r="K4" s="66"/>
    </row>
    <row r="5" ht="16.5" customHeight="1" spans="1:11">
      <c r="A5" s="82" t="s">
        <v>22</v>
      </c>
      <c r="B5" s="83" t="s">
        <v>152</v>
      </c>
      <c r="C5" s="84"/>
      <c r="D5" s="85" t="s">
        <v>25</v>
      </c>
      <c r="E5" s="85" t="s">
        <v>114</v>
      </c>
      <c r="F5" s="85" t="s">
        <v>113</v>
      </c>
      <c r="G5" s="85" t="s">
        <v>115</v>
      </c>
      <c r="H5" s="83" t="s">
        <v>61</v>
      </c>
      <c r="I5" s="116"/>
      <c r="J5" s="115"/>
      <c r="K5" s="66"/>
    </row>
    <row r="6" ht="27" customHeight="1" spans="1:11">
      <c r="A6" s="86" t="str">
        <f ca="1">IF(COUNTIF(商品出库!$A$3:$A$2800,$I$2)-$K5&gt;0,OFFSET(商品出库!$D$2,MATCH($I$2,商品出库!$A$3:$A$2800,0)+$K5,0)&amp;"",0)</f>
        <v>40</v>
      </c>
      <c r="B6" s="87" t="str">
        <f ca="1">IF(COUNTIF(商品出库!$A$3:$A$2800,$I$2)-$K5&gt;0,OFFSET(商品出库!$E$2,MATCH($I$2,商品出库!$A$3:$A$2800,0)+$K5,0)&amp;"",0)&amp;IF(COUNTIF(商品出库!$A$3:$A$2800,$I$2)-$K5&gt;0,OFFSET(商品出库!$F$2,MATCH($I$2,商品出库!$A$3:$A$2800,0)+$K5,0)&amp;"",0)</f>
        <v>功放1330-</v>
      </c>
      <c r="C6" s="88"/>
      <c r="D6" s="89" t="str">
        <f ca="1">IF(COUNTIF(商品出库!$A$3:$A$2800,$I$2)-$K5&gt;0,OFFSET(商品出库!$F$2,MATCH($I$2,商品出库!$A$3:$A$2800,0)+$K5,1)&amp;"",0)</f>
        <v>只</v>
      </c>
      <c r="E6" s="90" t="str">
        <f ca="1">IF(COUNTIF(商品出库!$A$3:$A$2800,$I$2)-$K5&gt;0,OFFSET(商品出库!$H$2,MATCH($I$2,商品出库!$A$3:$A$2800,0)+$K5,1)&amp;"",0)</f>
        <v>42.5</v>
      </c>
      <c r="F6" s="91" t="str">
        <f ca="1">IF(COUNTIF(商品出库!$A$3:$A$2800,$I$2)-$K5&gt;0,OFFSET(商品出库!$I$2,MATCH($I$2,商品出库!$A$3:$A$2800,0)+$K5,1)&amp;"",0)</f>
        <v>10</v>
      </c>
      <c r="G6" s="92" t="str">
        <f ca="1">IF(COUNTIF(商品出库!$A$3:$A$2800,$I$2)-$K5&gt;0,OFFSET(商品出库!$J$2,MATCH($I$2,商品出库!$A$3:$A$2800,0)+$K5,1)&amp;"",0)</f>
        <v>425</v>
      </c>
      <c r="H6" s="93"/>
      <c r="I6" s="117"/>
      <c r="J6" s="115"/>
      <c r="K6" s="118">
        <v>1</v>
      </c>
    </row>
    <row r="7" ht="27" customHeight="1" spans="1:11">
      <c r="A7" s="86" t="str">
        <f ca="1">IF(COUNTIF(商品出库!$A$3:$A$2800,$I$2)-$K6&gt;0,OFFSET(商品出库!$D$2,MATCH($I$2,商品出库!$A$3:$A$2800,0)+$K6,0)&amp;"",0)</f>
        <v>39</v>
      </c>
      <c r="B7" s="87" t="str">
        <f ca="1">IF(COUNTIF(商品出库!$A$3:$A$2800,$I$2)-$K6&gt;0,OFFSET(商品出库!$E$2,MATCH($I$2,商品出库!$A$3:$A$2800,0)+$K6,0)&amp;"",0)&amp;IF(COUNTIF(商品出库!$A$3:$A$2800,$I$2)-$K6&gt;0,OFFSET(商品出库!$F$2,MATCH($I$2,商品出库!$A$3:$A$2800,0)+$K6,0)&amp;"",0)</f>
        <v>功放1740-</v>
      </c>
      <c r="C7" s="88"/>
      <c r="D7" s="89" t="str">
        <f ca="1">IF(COUNTIF(商品出库!$A$3:$A$2800,$I$2)-$K6&gt;0,OFFSET(商品出库!$F$2,MATCH($I$2,商品出库!$A$3:$A$2800,0)+$K6,1)&amp;"",0)</f>
        <v>只</v>
      </c>
      <c r="E7" s="90" t="str">
        <f ca="1">IF(COUNTIF(商品出库!$A$3:$A$2800,$I$2)-$K6&gt;0,OFFSET(商品出库!$H$2,MATCH($I$2,商品出库!$A$3:$A$2800,0)+$K6,1)&amp;"",0)</f>
        <v>42.61</v>
      </c>
      <c r="F7" s="91" t="str">
        <f ca="1">IF(COUNTIF(商品出库!$A$3:$A$2800,$I$2)-$K6&gt;0,OFFSET(商品出库!$I$2,MATCH($I$2,商品出库!$A$3:$A$2800,0)+$K6,1)&amp;"",0)</f>
        <v>15</v>
      </c>
      <c r="G7" s="92" t="str">
        <f ca="1">IF(COUNTIF(商品出库!$A$3:$A$2800,$I$2)-$K6&gt;0,OFFSET(商品出库!$J$2,MATCH($I$2,商品出库!$A$3:$A$2800,0)+$K6,1)&amp;"",0)</f>
        <v>639.15</v>
      </c>
      <c r="H7" s="93"/>
      <c r="I7" s="117"/>
      <c r="J7" s="115"/>
      <c r="K7" s="118">
        <v>2</v>
      </c>
    </row>
    <row r="8" ht="27" customHeight="1" spans="1:11">
      <c r="A8" s="86" t="str">
        <f ca="1">IF(COUNTIF(商品出库!$A$3:$A$2800,$I$2)-$K7&gt;0,OFFSET(商品出库!$D$2,MATCH($I$2,商品出库!$A$3:$A$2800,0)+$K7,0)&amp;"",0)</f>
        <v>40</v>
      </c>
      <c r="B8" s="87" t="str">
        <f ca="1">IF(COUNTIF(商品出库!$A$3:$A$2800,$I$2)-$K7&gt;0,OFFSET(商品出库!$E$2,MATCH($I$2,商品出库!$A$3:$A$2800,0)+$K7,0)&amp;"",0)&amp;IF(COUNTIF(商品出库!$A$3:$A$2800,$I$2)-$K7&gt;0,OFFSET(商品出库!$F$2,MATCH($I$2,商品出库!$A$3:$A$2800,0)+$K7,0)&amp;"",0)</f>
        <v>功放1330-</v>
      </c>
      <c r="C8" s="88"/>
      <c r="D8" s="89" t="str">
        <f ca="1">IF(COUNTIF(商品出库!$A$3:$A$2800,$I$2)-$K7&gt;0,OFFSET(商品出库!$F$2,MATCH($I$2,商品出库!$A$3:$A$2800,0)+$K7,1)&amp;"",0)</f>
        <v>只</v>
      </c>
      <c r="E8" s="90" t="str">
        <f ca="1">IF(COUNTIF(商品出库!$A$3:$A$2800,$I$2)-$K7&gt;0,OFFSET(商品出库!$H$2,MATCH($I$2,商品出库!$A$3:$A$2800,0)+$K7,1)&amp;"",0)</f>
        <v>42.72</v>
      </c>
      <c r="F8" s="91" t="str">
        <f ca="1">IF(COUNTIF(商品出库!$A$3:$A$2800,$I$2)-$K7&gt;0,OFFSET(商品出库!$I$2,MATCH($I$2,商品出库!$A$3:$A$2800,0)+$K7,1)&amp;"",0)</f>
        <v>15</v>
      </c>
      <c r="G8" s="92" t="str">
        <f ca="1">IF(COUNTIF(商品出库!$A$3:$A$2800,$I$2)-$K7&gt;0,OFFSET(商品出库!$J$2,MATCH($I$2,商品出库!$A$3:$A$2800,0)+$K7,1)&amp;"",0)</f>
        <v>640.8</v>
      </c>
      <c r="H8" s="93"/>
      <c r="I8" s="117"/>
      <c r="J8" s="115"/>
      <c r="K8" s="118">
        <v>3</v>
      </c>
    </row>
    <row r="9" ht="27" customHeight="1" spans="1:11">
      <c r="A9" s="86" t="str">
        <f ca="1">IF(COUNTIF(商品出库!$A$3:$A$2800,$I$2)-$K8&gt;0,OFFSET(商品出库!$D$2,MATCH($I$2,商品出库!$A$3:$A$2800,0)+$K8,0)&amp;"",0)</f>
        <v>41</v>
      </c>
      <c r="B9" s="87" t="str">
        <f ca="1">IF(COUNTIF(商品出库!$A$3:$A$2800,$I$2)-$K8&gt;0,OFFSET(商品出库!$E$2,MATCH($I$2,商品出库!$A$3:$A$2800,0)+$K8,0)&amp;"",0)&amp;IF(COUNTIF(商品出库!$A$3:$A$2800,$I$2)-$K8&gt;0,OFFSET(商品出库!$F$2,MATCH($I$2,商品出库!$A$3:$A$2800,0)+$K8,0)&amp;"",0)</f>
        <v>线放1230-</v>
      </c>
      <c r="C9" s="88"/>
      <c r="D9" s="89" t="str">
        <f ca="1">IF(COUNTIF(商品出库!$A$3:$A$2800,$I$2)-$K8&gt;0,OFFSET(商品出库!$F$2,MATCH($I$2,商品出库!$A$3:$A$2800,0)+$K8,1)&amp;"",0)</f>
        <v>只</v>
      </c>
      <c r="E9" s="90" t="str">
        <f ca="1">IF(COUNTIF(商品出库!$A$3:$A$2800,$I$2)-$K8&gt;0,OFFSET(商品出库!$H$2,MATCH($I$2,商品出库!$A$3:$A$2800,0)+$K8,1)&amp;"",0)</f>
        <v>42.82</v>
      </c>
      <c r="F9" s="91" t="str">
        <f ca="1">IF(COUNTIF(商品出库!$A$3:$A$2800,$I$2)-$K8&gt;0,OFFSET(商品出库!$I$2,MATCH($I$2,商品出库!$A$3:$A$2800,0)+$K8,1)&amp;"",0)</f>
        <v>10</v>
      </c>
      <c r="G9" s="92" t="str">
        <f ca="1">IF(COUNTIF(商品出库!$A$3:$A$2800,$I$2)-$K8&gt;0,OFFSET(商品出库!$J$2,MATCH($I$2,商品出库!$A$3:$A$2800,0)+$K8,1)&amp;"",0)</f>
        <v>428.2</v>
      </c>
      <c r="H9" s="93"/>
      <c r="I9" s="117"/>
      <c r="J9" s="115"/>
      <c r="K9" s="118">
        <v>4</v>
      </c>
    </row>
    <row r="10" ht="27" customHeight="1" spans="1:11">
      <c r="A10" s="86" t="str">
        <f ca="1">IF(COUNTIF(商品出库!$A$3:$A$2800,$I$2)-$K9&gt;0,OFFSET(商品出库!$D$2,MATCH($I$2,商品出库!$A$3:$A$2800,0)+$K9,0)&amp;"",0)</f>
        <v>42</v>
      </c>
      <c r="B10" s="87" t="str">
        <f ca="1">IF(COUNTIF(商品出库!$A$3:$A$2800,$I$2)-$K9&gt;0,OFFSET(商品出库!$E$2,MATCH($I$2,商品出库!$A$3:$A$2800,0)+$K9,0)&amp;"",0)&amp;IF(COUNTIF(商品出库!$A$3:$A$2800,$I$2)-$K9&gt;0,OFFSET(商品出库!$F$2,MATCH($I$2,商品出库!$A$3:$A$2800,0)+$K9,0)&amp;"",0)</f>
        <v>放大器p2150311n</v>
      </c>
      <c r="C10" s="88"/>
      <c r="D10" s="89" t="str">
        <f ca="1">IF(COUNTIF(商品出库!$A$3:$A$2800,$I$2)-$K9&gt;0,OFFSET(商品出库!$F$2,MATCH($I$2,商品出库!$A$3:$A$2800,0)+$K9,1)&amp;"",0)</f>
        <v>只</v>
      </c>
      <c r="E10" s="90" t="str">
        <f ca="1">IF(COUNTIF(商品出库!$A$3:$A$2800,$I$2)-$K9&gt;0,OFFSET(商品出库!$H$2,MATCH($I$2,商品出库!$A$3:$A$2800,0)+$K9,1)&amp;"",0)</f>
        <v>42.92</v>
      </c>
      <c r="F10" s="91" t="str">
        <f ca="1">IF(COUNTIF(商品出库!$A$3:$A$2800,$I$2)-$K9&gt;0,OFFSET(商品出库!$I$2,MATCH($I$2,商品出库!$A$3:$A$2800,0)+$K9,1)&amp;"",0)</f>
        <v>10</v>
      </c>
      <c r="G10" s="92" t="str">
        <f ca="1">IF(COUNTIF(商品出库!$A$3:$A$2800,$I$2)-$K9&gt;0,OFFSET(商品出库!$J$2,MATCH($I$2,商品出库!$A$3:$A$2800,0)+$K9,1)&amp;"",0)</f>
        <v>429.2</v>
      </c>
      <c r="H10" s="94"/>
      <c r="I10" s="119"/>
      <c r="J10" s="115"/>
      <c r="K10" s="118">
        <v>5</v>
      </c>
    </row>
    <row r="11" ht="27" customHeight="1" spans="1:11">
      <c r="A11" s="86" t="str">
        <f ca="1">IF(COUNTIF(商品出库!$A$3:$A$2800,$I$2)-$K10&gt;0,OFFSET(商品出库!$D$2,MATCH($I$2,商品出库!$A$3:$A$2800,0)+$K10,0)&amp;"",0)</f>
        <v>43</v>
      </c>
      <c r="B11" s="87" t="str">
        <f ca="1">IF(COUNTIF(商品出库!$A$3:$A$2800,$I$2)-$K10&gt;0,OFFSET(商品出库!$E$2,MATCH($I$2,商品出库!$A$3:$A$2800,0)+$K10,0)&amp;"",0)&amp;IF(COUNTIF(商品出库!$A$3:$A$2800,$I$2)-$K10&gt;0,OFFSET(商品出库!$F$2,MATCH($I$2,商品出库!$A$3:$A$2800,0)+$K10,0)&amp;"",0)</f>
        <v>功放mb-19</v>
      </c>
      <c r="C11" s="88"/>
      <c r="D11" s="89" t="str">
        <f ca="1">IF(COUNTIF(商品出库!$A$3:$A$2800,$I$2)-$K10&gt;0,OFFSET(商品出库!$F$2,MATCH($I$2,商品出库!$A$3:$A$2800,0)+$K10,1)&amp;"",0)</f>
        <v>只</v>
      </c>
      <c r="E11" s="90" t="str">
        <f ca="1">IF(COUNTIF(商品出库!$A$3:$A$2800,$I$2)-$K10&gt;0,OFFSET(商品出库!$H$2,MATCH($I$2,商品出库!$A$3:$A$2800,0)+$K10,1)&amp;"",0)</f>
        <v>41</v>
      </c>
      <c r="F11" s="91" t="str">
        <f ca="1">IF(COUNTIF(商品出库!$A$3:$A$2800,$I$2)-$K10&gt;0,OFFSET(商品出库!$I$2,MATCH($I$2,商品出库!$A$3:$A$2800,0)+$K10,1)&amp;"",0)</f>
        <v>10</v>
      </c>
      <c r="G11" s="92" t="str">
        <f ca="1">IF(COUNTIF(商品出库!$A$3:$A$2800,$I$2)-$K10&gt;0,OFFSET(商品出库!$J$2,MATCH($I$2,商品出库!$A$3:$A$2800,0)+$K10,1)&amp;"",0)</f>
        <v>410</v>
      </c>
      <c r="H11" s="93"/>
      <c r="I11" s="117"/>
      <c r="J11" s="115"/>
      <c r="K11" s="118">
        <v>6</v>
      </c>
    </row>
    <row r="12" ht="24" customHeight="1" spans="1:11">
      <c r="A12" s="95"/>
      <c r="B12" s="96" t="s">
        <v>153</v>
      </c>
      <c r="C12" s="97"/>
      <c r="D12" s="98"/>
      <c r="E12" s="99"/>
      <c r="F12" s="100"/>
      <c r="G12" s="100">
        <f>SUMIF(商品出库!A:A,领料单打印!I2,商品出库!K:K)</f>
        <v>2972.35</v>
      </c>
      <c r="H12" s="96"/>
      <c r="I12" s="120"/>
      <c r="J12" s="115"/>
      <c r="K12" s="66"/>
    </row>
    <row r="13" ht="9" customHeight="1" spans="1:11">
      <c r="A13" s="101"/>
      <c r="B13" s="102"/>
      <c r="C13" s="102"/>
      <c r="D13" s="102"/>
      <c r="E13" s="102"/>
      <c r="F13" s="102"/>
      <c r="G13" s="102"/>
      <c r="H13" s="102"/>
      <c r="I13" s="102"/>
      <c r="J13" s="121"/>
      <c r="K13" s="66"/>
    </row>
    <row r="14" ht="13.2" spans="1:11">
      <c r="A14" s="103" t="s">
        <v>119</v>
      </c>
      <c r="B14" s="104"/>
      <c r="C14" s="104" t="s">
        <v>154</v>
      </c>
      <c r="D14" s="104"/>
      <c r="E14" s="104"/>
      <c r="F14" s="104" t="s">
        <v>155</v>
      </c>
      <c r="G14" s="105"/>
      <c r="H14" s="106" t="s">
        <v>120</v>
      </c>
      <c r="I14" s="104"/>
      <c r="J14" s="121"/>
      <c r="K14" s="66"/>
    </row>
    <row r="15" spans="1:11">
      <c r="A15" s="107"/>
      <c r="B15" s="108"/>
      <c r="C15" s="108"/>
      <c r="D15" s="108"/>
      <c r="E15" s="108"/>
      <c r="F15" s="108"/>
      <c r="G15" s="108"/>
      <c r="H15" s="108"/>
      <c r="I15" s="108"/>
      <c r="J15" s="121"/>
      <c r="K15" s="66"/>
    </row>
    <row r="16" ht="15.6" spans="1:9">
      <c r="A16" s="109"/>
      <c r="B16" s="110"/>
      <c r="C16" s="111"/>
      <c r="D16" s="111"/>
      <c r="E16" s="111"/>
      <c r="F16" s="111"/>
      <c r="G16" s="111"/>
      <c r="H16" s="111"/>
      <c r="I16" s="111"/>
    </row>
    <row r="17" spans="1:9">
      <c r="A17" s="109"/>
      <c r="B17" s="111"/>
      <c r="C17" s="111"/>
      <c r="D17" s="111"/>
      <c r="E17" s="111"/>
      <c r="F17" s="111"/>
      <c r="G17" s="111"/>
      <c r="H17" s="111"/>
      <c r="I17" s="111"/>
    </row>
    <row r="18" spans="1:9">
      <c r="A18" s="112"/>
      <c r="B18" s="14"/>
      <c r="C18" s="14"/>
      <c r="D18" s="14"/>
      <c r="E18" s="14"/>
      <c r="F18" s="14"/>
      <c r="G18" s="14"/>
      <c r="H18" s="14"/>
      <c r="I18" s="14"/>
    </row>
    <row r="19" spans="1:9">
      <c r="A19" s="112"/>
      <c r="B19" s="14"/>
      <c r="C19" s="14"/>
      <c r="D19" s="14"/>
      <c r="E19" s="14"/>
      <c r="F19" s="14"/>
      <c r="G19" s="14"/>
      <c r="H19" s="14"/>
      <c r="I19" s="14"/>
    </row>
  </sheetData>
  <mergeCells count="19">
    <mergeCell ref="D2:F2"/>
    <mergeCell ref="E4:F4"/>
    <mergeCell ref="B5:C5"/>
    <mergeCell ref="H5:I5"/>
    <mergeCell ref="B6:C6"/>
    <mergeCell ref="H6:I6"/>
    <mergeCell ref="B7:C7"/>
    <mergeCell ref="H7:I7"/>
    <mergeCell ref="B8:C8"/>
    <mergeCell ref="H8:I8"/>
    <mergeCell ref="B9:C9"/>
    <mergeCell ref="H9:I9"/>
    <mergeCell ref="B10:C10"/>
    <mergeCell ref="H10:I10"/>
    <mergeCell ref="B11:C11"/>
    <mergeCell ref="H11:I11"/>
    <mergeCell ref="B12:C12"/>
    <mergeCell ref="H12:I12"/>
    <mergeCell ref="J3:J12"/>
  </mergeCells>
  <hyperlinks>
    <hyperlink ref="L1" location="主界面和使用说明!A1" display="返回主界面 &lt;&lt;"/>
  </hyperlinks>
  <printOptions horizontalCentered="1"/>
  <pageMargins left="0.31496062992126" right="0.15748031496063" top="0.275590551181102" bottom="0.708661417322835" header="0.275590551181102" footer="0.511811023622047"/>
  <pageSetup paperSize="9" scale="98" fitToHeight="0" orientation="portrait" horizontalDpi="180" verticalDpi="18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>
    <tabColor theme="9" tint="0.399975585192419"/>
  </sheetPr>
  <dimension ref="A1:U201"/>
  <sheetViews>
    <sheetView showGridLines="0" zoomScale="85" zoomScaleNormal="85" workbookViewId="0">
      <pane ySplit="3" topLeftCell="A4" activePane="bottomLeft" state="frozen"/>
      <selection/>
      <selection pane="bottomLeft" activeCell="V24" sqref="V24"/>
    </sheetView>
  </sheetViews>
  <sheetFormatPr defaultColWidth="9.13888888888889" defaultRowHeight="10.8"/>
  <cols>
    <col min="1" max="1" width="10.5740740740741" style="14" customWidth="1"/>
    <col min="2" max="2" width="9.71296296296296" style="15" customWidth="1"/>
    <col min="3" max="3" width="13.287037037037" style="16" customWidth="1"/>
    <col min="4" max="4" width="9.13888888888889" style="16"/>
    <col min="5" max="5" width="9.28703703703704" style="16" customWidth="1"/>
    <col min="6" max="6" width="8.42592592592593" style="16" customWidth="1"/>
    <col min="7" max="7" width="10.287037037037" style="16" customWidth="1"/>
    <col min="8" max="8" width="10.5740740740741" style="16" customWidth="1"/>
    <col min="9" max="10" width="10.5740740740741" style="17" customWidth="1"/>
    <col min="11" max="11" width="10.5740740740741" style="18" customWidth="1"/>
    <col min="12" max="13" width="10.5740740740741" style="17" customWidth="1"/>
    <col min="14" max="14" width="10.5740740740741" style="18" customWidth="1"/>
    <col min="15" max="15" width="11.8611111111111" style="19" customWidth="1"/>
    <col min="16" max="16" width="10.5740740740741" style="19" customWidth="1"/>
    <col min="17" max="17" width="10.5740740740741" style="20" customWidth="1"/>
    <col min="18" max="18" width="9.13888888888889" style="19"/>
    <col min="19" max="19" width="9.13888888888889" style="14"/>
    <col min="20" max="21" width="9.13888888888889" style="21"/>
    <col min="22" max="16384" width="9.13888888888889" style="14"/>
  </cols>
  <sheetData>
    <row r="1" s="12" customFormat="1" ht="32.1" customHeight="1" spans="1:21">
      <c r="A1" s="22">
        <f>主界面和使用说明!E5</f>
        <v>43435</v>
      </c>
      <c r="B1" s="23"/>
      <c r="C1" s="22"/>
      <c r="D1" s="22"/>
      <c r="E1" s="24"/>
      <c r="F1" s="24"/>
      <c r="G1" s="24"/>
      <c r="H1" s="24"/>
      <c r="I1" s="41"/>
      <c r="J1" s="41"/>
      <c r="K1" s="42"/>
      <c r="L1" s="41"/>
      <c r="M1" s="41"/>
      <c r="N1" s="42"/>
      <c r="O1" s="43"/>
      <c r="P1" s="43"/>
      <c r="Q1" s="55"/>
      <c r="R1" s="56" t="s">
        <v>21</v>
      </c>
      <c r="T1" s="57"/>
      <c r="U1" s="57"/>
    </row>
    <row r="2" s="13" customFormat="1" ht="17.1" customHeight="1" spans="1:21">
      <c r="A2" s="25" t="s">
        <v>141</v>
      </c>
      <c r="B2" s="26" t="s">
        <v>156</v>
      </c>
      <c r="C2" s="27" t="s">
        <v>92</v>
      </c>
      <c r="D2" s="27" t="s">
        <v>24</v>
      </c>
      <c r="E2" s="27" t="s">
        <v>25</v>
      </c>
      <c r="F2" s="28" t="s">
        <v>157</v>
      </c>
      <c r="G2" s="28"/>
      <c r="H2" s="28"/>
      <c r="I2" s="44" t="s">
        <v>158</v>
      </c>
      <c r="J2" s="44"/>
      <c r="K2" s="44"/>
      <c r="L2" s="45" t="s">
        <v>159</v>
      </c>
      <c r="M2" s="45"/>
      <c r="N2" s="45"/>
      <c r="O2" s="46" t="s">
        <v>160</v>
      </c>
      <c r="P2" s="46"/>
      <c r="Q2" s="46"/>
      <c r="R2" s="58" t="s">
        <v>61</v>
      </c>
      <c r="T2" s="59"/>
      <c r="U2" s="59"/>
    </row>
    <row r="3" s="13" customFormat="1" ht="20.1" customHeight="1" spans="1:21">
      <c r="A3" s="29"/>
      <c r="B3" s="30"/>
      <c r="C3" s="31"/>
      <c r="D3" s="31"/>
      <c r="E3" s="31"/>
      <c r="F3" s="32" t="s">
        <v>113</v>
      </c>
      <c r="G3" s="32" t="s">
        <v>114</v>
      </c>
      <c r="H3" s="32" t="s">
        <v>115</v>
      </c>
      <c r="I3" s="31" t="s">
        <v>113</v>
      </c>
      <c r="J3" s="31" t="s">
        <v>114</v>
      </c>
      <c r="K3" s="31" t="s">
        <v>115</v>
      </c>
      <c r="L3" s="31" t="s">
        <v>113</v>
      </c>
      <c r="M3" s="31" t="s">
        <v>114</v>
      </c>
      <c r="N3" s="31" t="s">
        <v>115</v>
      </c>
      <c r="O3" s="32" t="s">
        <v>113</v>
      </c>
      <c r="P3" s="32" t="s">
        <v>114</v>
      </c>
      <c r="Q3" s="32" t="s">
        <v>115</v>
      </c>
      <c r="R3" s="60"/>
      <c r="T3" s="59"/>
      <c r="U3" s="59"/>
    </row>
    <row r="4" ht="23.1" customHeight="1" spans="1:18">
      <c r="A4" s="33" t="str">
        <f>IF(B4="","",VLOOKUP(B4,产品资料!A:E,5,0))</f>
        <v>放大器类</v>
      </c>
      <c r="B4" s="34" t="s">
        <v>27</v>
      </c>
      <c r="C4" s="35" t="str">
        <f>IF(B4="","",VLOOKUP(B4,产品资料!A:E,2,0))</f>
        <v>放大器</v>
      </c>
      <c r="D4" s="35" t="str">
        <f>IF(B4="","",VLOOKUP(B4,产品资料!A:E,3,0))</f>
        <v>mb-19</v>
      </c>
      <c r="E4" s="35" t="str">
        <f>IF(B4="","",VLOOKUP(B4,产品资料!A:E,4,0))</f>
        <v>只</v>
      </c>
      <c r="F4" s="36">
        <v>30</v>
      </c>
      <c r="G4" s="36">
        <v>40</v>
      </c>
      <c r="H4" s="36">
        <f t="shared" ref="H4:H12" si="0">F4*G4</f>
        <v>1200</v>
      </c>
      <c r="I4" s="47">
        <f>IF(B4="","",SUMIF(商品入库!$C$3:$C$31,B4,商品入库!$G$3:$G$31))</f>
        <v>0</v>
      </c>
      <c r="J4" s="48" t="str">
        <f t="shared" ref="J4:J12" si="1">IF(I4="","",IF(I4=0,"",K4/I4))</f>
        <v/>
      </c>
      <c r="K4" s="49">
        <f>IF(I4="","",SUMIF(商品入库!$C$3:$C$31,B4,商品入库!$I$3:$I$31))</f>
        <v>0</v>
      </c>
      <c r="L4" s="47">
        <f>IF(B4="","",SUMIF(商品出库!D:D,B4,商品出库!J:J))</f>
        <v>0</v>
      </c>
      <c r="M4" s="48" t="str">
        <f>IF(L4="","",IF(L4=0,"",N4/L4))</f>
        <v/>
      </c>
      <c r="N4" s="49">
        <f>IF(L4="","",SUMIF(商品出库!$D$3:$D$31,B4,商品出库!$K$3:$K$31))</f>
        <v>0</v>
      </c>
      <c r="O4" s="50">
        <f t="shared" ref="O4:O12" si="2">F4+I4-L4</f>
        <v>30</v>
      </c>
      <c r="P4" s="51">
        <f>IF(O4="","",Q4/O4)</f>
        <v>40</v>
      </c>
      <c r="Q4" s="61">
        <f t="shared" ref="Q4:Q12" si="3">H4+K4-N4</f>
        <v>1200</v>
      </c>
      <c r="R4" s="50"/>
    </row>
    <row r="5" ht="23.1" customHeight="1" spans="1:18">
      <c r="A5" s="33" t="str">
        <f>IF(B5="","",VLOOKUP(B5,产品资料!A:E,5,0))</f>
        <v>放大器类</v>
      </c>
      <c r="B5" s="37" t="s">
        <v>32</v>
      </c>
      <c r="C5" s="35" t="str">
        <f>IF(B5="","",VLOOKUP(B5,产品资料!A:E,2,0))</f>
        <v>功放</v>
      </c>
      <c r="D5" s="35" t="str">
        <f>IF(B5="","",VLOOKUP(B5,产品资料!A:E,3,0))</f>
        <v>1740-</v>
      </c>
      <c r="E5" s="35" t="str">
        <f>IF(B5="","",VLOOKUP(B5,产品资料!A:E,4,0))</f>
        <v>只</v>
      </c>
      <c r="F5" s="38">
        <v>31</v>
      </c>
      <c r="G5" s="36">
        <v>40</v>
      </c>
      <c r="H5" s="36">
        <f t="shared" si="0"/>
        <v>1240</v>
      </c>
      <c r="I5" s="52">
        <f>IF(B5="","",SUMIF(商品入库!$C$3:$C$31,B5,商品入库!$G$3:$G$31))</f>
        <v>11</v>
      </c>
      <c r="J5" s="48">
        <f t="shared" si="1"/>
        <v>50</v>
      </c>
      <c r="K5" s="53">
        <f>IF(I5="","",SUMIF(商品入库!$C$3:$C$31,B5,商品入库!$I$3:$I$31))</f>
        <v>550</v>
      </c>
      <c r="L5" s="47">
        <f>IF(B5="","",SUMIF(商品出库!D:D,B5,商品出库!J:J))</f>
        <v>15</v>
      </c>
      <c r="M5" s="48">
        <f t="shared" ref="M5:M26" si="4">IF(L5="","",IF(L5=0,"",N5/L5))</f>
        <v>42.61</v>
      </c>
      <c r="N5" s="53">
        <f>IF(L5="","",SUMIF(商品出库!$D$3:$D$31,B5,商品出库!$K$3:$K$31))</f>
        <v>639.15</v>
      </c>
      <c r="O5" s="50">
        <f t="shared" si="2"/>
        <v>27</v>
      </c>
      <c r="P5" s="51">
        <f t="shared" ref="P5:P12" si="5">IF(O5="","",Q5/O5)</f>
        <v>42.6240740740741</v>
      </c>
      <c r="Q5" s="61">
        <f t="shared" si="3"/>
        <v>1150.85</v>
      </c>
      <c r="R5" s="54"/>
    </row>
    <row r="6" ht="23.1" customHeight="1" spans="1:18">
      <c r="A6" s="33" t="str">
        <f>IF(B6="","",VLOOKUP(B6,产品资料!A:E,5,0))</f>
        <v>放大器类</v>
      </c>
      <c r="B6" s="34" t="s">
        <v>35</v>
      </c>
      <c r="C6" s="35" t="str">
        <f>IF(B6="","",VLOOKUP(B6,产品资料!A:E,2,0))</f>
        <v>功放</v>
      </c>
      <c r="D6" s="35" t="str">
        <f>IF(B6="","",VLOOKUP(B6,产品资料!A:E,3,0))</f>
        <v>1330-</v>
      </c>
      <c r="E6" s="35" t="str">
        <f>IF(B6="","",VLOOKUP(B6,产品资料!A:E,4,0))</f>
        <v>只</v>
      </c>
      <c r="F6" s="36">
        <v>32</v>
      </c>
      <c r="G6" s="36">
        <v>40</v>
      </c>
      <c r="H6" s="36">
        <f t="shared" si="0"/>
        <v>1280</v>
      </c>
      <c r="I6" s="52">
        <f>IF(B6="","",SUMIF(商品入库!$C$3:$C$31,B6,商品入库!$G$3:$G$31))</f>
        <v>22</v>
      </c>
      <c r="J6" s="48">
        <f t="shared" si="1"/>
        <v>50</v>
      </c>
      <c r="K6" s="53">
        <f>IF(I6="","",SUMIF(商品入库!$C$3:$C$31,B6,商品入库!$I$3:$I$31))</f>
        <v>1100</v>
      </c>
      <c r="L6" s="47">
        <f>IF(B6="","",SUMIF(商品出库!D:D,B6,商品出库!J:J))</f>
        <v>25</v>
      </c>
      <c r="M6" s="48">
        <f t="shared" si="4"/>
        <v>42.632</v>
      </c>
      <c r="N6" s="53">
        <f>IF(L6="","",SUMIF(商品出库!$D$3:$D$31,B6,商品出库!$K$3:$K$31))</f>
        <v>1065.8</v>
      </c>
      <c r="O6" s="50">
        <f t="shared" si="2"/>
        <v>29</v>
      </c>
      <c r="P6" s="51">
        <f t="shared" si="5"/>
        <v>45.3172413793103</v>
      </c>
      <c r="Q6" s="61">
        <f t="shared" si="3"/>
        <v>1314.2</v>
      </c>
      <c r="R6" s="54"/>
    </row>
    <row r="7" ht="23.1" customHeight="1" spans="1:18">
      <c r="A7" s="33" t="str">
        <f>IF(B7="","",VLOOKUP(B7,产品资料!A:E,5,0))</f>
        <v>放大器类</v>
      </c>
      <c r="B7" s="37" t="s">
        <v>37</v>
      </c>
      <c r="C7" s="35" t="str">
        <f>IF(B7="","",VLOOKUP(B7,产品资料!A:E,2,0))</f>
        <v>线放</v>
      </c>
      <c r="D7" s="35" t="str">
        <f>IF(B7="","",VLOOKUP(B7,产品资料!A:E,3,0))</f>
        <v>1230-</v>
      </c>
      <c r="E7" s="35" t="str">
        <f>IF(B7="","",VLOOKUP(B7,产品资料!A:E,4,0))</f>
        <v>只</v>
      </c>
      <c r="F7" s="38">
        <v>33</v>
      </c>
      <c r="G7" s="36">
        <v>40</v>
      </c>
      <c r="H7" s="36">
        <f t="shared" si="0"/>
        <v>1320</v>
      </c>
      <c r="I7" s="52">
        <f>IF(B7="","",SUMIF(商品入库!$C$3:$C$31,B7,商品入库!$G$3:$G$31))</f>
        <v>13</v>
      </c>
      <c r="J7" s="48">
        <f t="shared" si="1"/>
        <v>50</v>
      </c>
      <c r="K7" s="53">
        <f>IF(I7="","",SUMIF(商品入库!$C$3:$C$31,B7,商品入库!$I$3:$I$31))</f>
        <v>650</v>
      </c>
      <c r="L7" s="47">
        <f>IF(B7="","",SUMIF(商品出库!D:D,B7,商品出库!J:J))</f>
        <v>10</v>
      </c>
      <c r="M7" s="48">
        <f t="shared" si="4"/>
        <v>42.82</v>
      </c>
      <c r="N7" s="53">
        <f>IF(L7="","",SUMIF(商品出库!$D$3:$D$31,B7,商品出库!$K$3:$K$31))</f>
        <v>428.2</v>
      </c>
      <c r="O7" s="50">
        <f t="shared" si="2"/>
        <v>36</v>
      </c>
      <c r="P7" s="51">
        <f t="shared" si="5"/>
        <v>42.8277777777778</v>
      </c>
      <c r="Q7" s="61">
        <f t="shared" si="3"/>
        <v>1541.8</v>
      </c>
      <c r="R7" s="54"/>
    </row>
    <row r="8" ht="23.1" customHeight="1" spans="1:18">
      <c r="A8" s="33" t="str">
        <f>IF(B8="","",VLOOKUP(B8,产品资料!A:E,5,0))</f>
        <v>放大器类</v>
      </c>
      <c r="B8" s="34" t="s">
        <v>40</v>
      </c>
      <c r="C8" s="35" t="str">
        <f>IF(B8="","",VLOOKUP(B8,产品资料!A:E,2,0))</f>
        <v>放大器</v>
      </c>
      <c r="D8" s="35" t="str">
        <f>IF(B8="","",VLOOKUP(B8,产品资料!A:E,3,0))</f>
        <v>p2150311n</v>
      </c>
      <c r="E8" s="35" t="str">
        <f>IF(B8="","",VLOOKUP(B8,产品资料!A:E,4,0))</f>
        <v>只</v>
      </c>
      <c r="F8" s="36">
        <v>34</v>
      </c>
      <c r="G8" s="36">
        <v>40</v>
      </c>
      <c r="H8" s="36">
        <f t="shared" si="0"/>
        <v>1360</v>
      </c>
      <c r="I8" s="52">
        <f>IF(B8="","",SUMIF(商品入库!$C$3:$C$31,B8,商品入库!$G$3:$G$31))</f>
        <v>14</v>
      </c>
      <c r="J8" s="48">
        <f t="shared" si="1"/>
        <v>50</v>
      </c>
      <c r="K8" s="53">
        <f>IF(I8="","",SUMIF(商品入库!$C$3:$C$31,B8,商品入库!$I$3:$I$31))</f>
        <v>700</v>
      </c>
      <c r="L8" s="47">
        <f>IF(B8="","",SUMIF(商品出库!D:D,B8,商品出库!J:J))</f>
        <v>10</v>
      </c>
      <c r="M8" s="48">
        <f t="shared" si="4"/>
        <v>42.92</v>
      </c>
      <c r="N8" s="53">
        <f>IF(L8="","",SUMIF(商品出库!$D$3:$D$31,B8,商品出库!$K$3:$K$31))</f>
        <v>429.2</v>
      </c>
      <c r="O8" s="50">
        <f t="shared" si="2"/>
        <v>38</v>
      </c>
      <c r="P8" s="51">
        <f t="shared" si="5"/>
        <v>42.9157894736842</v>
      </c>
      <c r="Q8" s="61">
        <f t="shared" si="3"/>
        <v>1630.8</v>
      </c>
      <c r="R8" s="54"/>
    </row>
    <row r="9" ht="23.1" customHeight="1" spans="1:18">
      <c r="A9" s="33" t="str">
        <f>IF(B9="","",VLOOKUP(B9,产品资料!A:E,5,0))</f>
        <v>放大器类</v>
      </c>
      <c r="B9" s="37" t="s">
        <v>42</v>
      </c>
      <c r="C9" s="35" t="str">
        <f>IF(B9="","",VLOOKUP(B9,产品资料!A:E,2,0))</f>
        <v>功放</v>
      </c>
      <c r="D9" s="35" t="str">
        <f>IF(B9="","",VLOOKUP(B9,产品资料!A:E,3,0))</f>
        <v>mb-19</v>
      </c>
      <c r="E9" s="35" t="str">
        <f>IF(B9="","",VLOOKUP(B9,产品资料!A:E,4,0))</f>
        <v>只</v>
      </c>
      <c r="F9" s="38">
        <v>35</v>
      </c>
      <c r="G9" s="36">
        <v>41</v>
      </c>
      <c r="H9" s="36">
        <f t="shared" si="0"/>
        <v>1435</v>
      </c>
      <c r="I9" s="52">
        <f>IF(B9="","",SUMIF(商品入库!$C$3:$C$31,B9,商品入库!$G$3:$G$31))</f>
        <v>15</v>
      </c>
      <c r="J9" s="48">
        <f t="shared" si="1"/>
        <v>50</v>
      </c>
      <c r="K9" s="53">
        <f>IF(I9="","",SUMIF(商品入库!$C$3:$C$31,B9,商品入库!$I$3:$I$31))</f>
        <v>750</v>
      </c>
      <c r="L9" s="47">
        <f>IF(B9="","",SUMIF(商品出库!D:D,B9,商品出库!J:J))</f>
        <v>10</v>
      </c>
      <c r="M9" s="48">
        <f t="shared" si="4"/>
        <v>41</v>
      </c>
      <c r="N9" s="53">
        <f>IF(L9="","",SUMIF(商品出库!$D$3:$D$31,B9,商品出库!$K$3:$K$31))</f>
        <v>410</v>
      </c>
      <c r="O9" s="50">
        <f t="shared" si="2"/>
        <v>40</v>
      </c>
      <c r="P9" s="51">
        <f t="shared" si="5"/>
        <v>44.375</v>
      </c>
      <c r="Q9" s="61">
        <f t="shared" si="3"/>
        <v>1775</v>
      </c>
      <c r="R9" s="54"/>
    </row>
    <row r="10" ht="23.1" customHeight="1" spans="1:18">
      <c r="A10" s="33" t="str">
        <f>IF(B10="","",VLOOKUP(B10,产品资料!A:E,5,0))</f>
        <v>器件类</v>
      </c>
      <c r="B10" s="34" t="s">
        <v>44</v>
      </c>
      <c r="C10" s="35" t="str">
        <f>IF(B10="","",VLOOKUP(B10,产品资料!A:E,2,0))</f>
        <v>功放</v>
      </c>
      <c r="D10" s="35" t="str">
        <f>IF(B10="","",VLOOKUP(B10,产品资料!A:E,3,0))</f>
        <v>mv-300-</v>
      </c>
      <c r="E10" s="35" t="str">
        <f>IF(B10="","",VLOOKUP(B10,产品资料!A:E,4,0))</f>
        <v>只</v>
      </c>
      <c r="F10" s="36">
        <v>36</v>
      </c>
      <c r="G10" s="36">
        <v>42</v>
      </c>
      <c r="H10" s="36">
        <f t="shared" si="0"/>
        <v>1512</v>
      </c>
      <c r="I10" s="52">
        <f>IF(B10="","",SUMIF(商品入库!$C$3:$C$31,B10,商品入库!$G$3:$G$31))</f>
        <v>16</v>
      </c>
      <c r="J10" s="48">
        <f t="shared" si="1"/>
        <v>51</v>
      </c>
      <c r="K10" s="53">
        <f>IF(I10="","",SUMIF(商品入库!$C$3:$C$31,B10,商品入库!$I$3:$I$31))</f>
        <v>816</v>
      </c>
      <c r="L10" s="47">
        <f>IF(B10="","",SUMIF(商品出库!D:D,B10,商品出库!J:J))</f>
        <v>0</v>
      </c>
      <c r="M10" s="48" t="str">
        <f t="shared" si="4"/>
        <v/>
      </c>
      <c r="N10" s="53">
        <f>IF(L10="","",SUMIF(商品出库!$D$3:$D$31,B10,商品出库!$K$3:$K$31))</f>
        <v>0</v>
      </c>
      <c r="O10" s="50">
        <f t="shared" si="2"/>
        <v>52</v>
      </c>
      <c r="P10" s="51">
        <f t="shared" si="5"/>
        <v>44.7692307692308</v>
      </c>
      <c r="Q10" s="61">
        <f t="shared" si="3"/>
        <v>2328</v>
      </c>
      <c r="R10" s="54"/>
    </row>
    <row r="11" ht="23.1" customHeight="1" spans="1:18">
      <c r="A11" s="33" t="str">
        <f>IF(B11="","",VLOOKUP(B11,产品资料!A:E,5,0))</f>
        <v>器件类</v>
      </c>
      <c r="B11" s="37" t="s">
        <v>47</v>
      </c>
      <c r="C11" s="35" t="str">
        <f>IF(B11="","",VLOOKUP(B11,产品资料!A:E,2,0))</f>
        <v>线放</v>
      </c>
      <c r="D11" s="35" t="str">
        <f>IF(B11="","",VLOOKUP(B11,产品资料!A:E,3,0))</f>
        <v>ca-280-</v>
      </c>
      <c r="E11" s="35" t="str">
        <f>IF(B11="","",VLOOKUP(B11,产品资料!A:E,4,0))</f>
        <v>只</v>
      </c>
      <c r="F11" s="38">
        <v>37</v>
      </c>
      <c r="G11" s="36">
        <v>43</v>
      </c>
      <c r="H11" s="36">
        <f t="shared" si="0"/>
        <v>1591</v>
      </c>
      <c r="I11" s="52">
        <f>IF(B11="","",SUMIF(商品入库!$C$3:$C$31,B11,商品入库!$G$3:$G$31))</f>
        <v>17</v>
      </c>
      <c r="J11" s="48">
        <f t="shared" si="1"/>
        <v>52</v>
      </c>
      <c r="K11" s="53">
        <f>IF(I11="","",SUMIF(商品入库!$C$3:$C$31,B11,商品入库!$I$3:$I$31))</f>
        <v>884</v>
      </c>
      <c r="L11" s="47">
        <f>IF(B11="","",SUMIF(商品出库!D:D,B11,商品出库!J:J))</f>
        <v>0</v>
      </c>
      <c r="M11" s="48" t="str">
        <f t="shared" si="4"/>
        <v/>
      </c>
      <c r="N11" s="53">
        <f>IF(L11="","",SUMIF(商品出库!$D$3:$D$31,B11,商品出库!$K$3:$K$31))</f>
        <v>0</v>
      </c>
      <c r="O11" s="50">
        <f t="shared" si="2"/>
        <v>54</v>
      </c>
      <c r="P11" s="51">
        <f t="shared" si="5"/>
        <v>45.8333333333333</v>
      </c>
      <c r="Q11" s="61">
        <f t="shared" si="3"/>
        <v>2475</v>
      </c>
      <c r="R11" s="54"/>
    </row>
    <row r="12" ht="23.1" customHeight="1" spans="1:18">
      <c r="A12" s="33" t="str">
        <f>IF(B12="","",VLOOKUP(B12,产品资料!A:E,5,0))</f>
        <v>器件类</v>
      </c>
      <c r="B12" s="34" t="s">
        <v>49</v>
      </c>
      <c r="C12" s="35" t="str">
        <f>IF(B12="","",VLOOKUP(B12,产品资料!A:E,2,0))</f>
        <v>线放</v>
      </c>
      <c r="D12" s="35" t="str">
        <f>IF(B12="","",VLOOKUP(B12,产品资料!A:E,3,0))</f>
        <v>gf-1330-</v>
      </c>
      <c r="E12" s="35" t="str">
        <f>IF(B12="","",VLOOKUP(B12,产品资料!A:E,4,0))</f>
        <v>只</v>
      </c>
      <c r="F12" s="36">
        <v>38</v>
      </c>
      <c r="G12" s="36">
        <v>44</v>
      </c>
      <c r="H12" s="36">
        <f t="shared" si="0"/>
        <v>1672</v>
      </c>
      <c r="I12" s="52">
        <f>IF(B12="","",SUMIF(商品入库!$C$3:$C$31,B12,商品入库!$G$3:$G$31))</f>
        <v>18</v>
      </c>
      <c r="J12" s="48">
        <f t="shared" si="1"/>
        <v>53</v>
      </c>
      <c r="K12" s="53">
        <f>IF(I12="","",SUMIF(商品入库!$C$3:$C$31,B12,商品入库!$I$3:$I$31))</f>
        <v>954</v>
      </c>
      <c r="L12" s="47">
        <f>IF(B12="","",SUMIF(商品出库!D:D,B12,商品出库!J:J))</f>
        <v>0</v>
      </c>
      <c r="M12" s="48" t="str">
        <f t="shared" si="4"/>
        <v/>
      </c>
      <c r="N12" s="53">
        <f>IF(L12="","",SUMIF(商品出库!$D$3:$D$31,B12,商品出库!$K$3:$K$31))</f>
        <v>0</v>
      </c>
      <c r="O12" s="50">
        <f t="shared" si="2"/>
        <v>56</v>
      </c>
      <c r="P12" s="51">
        <f t="shared" si="5"/>
        <v>46.8928571428571</v>
      </c>
      <c r="Q12" s="61">
        <f t="shared" si="3"/>
        <v>2626</v>
      </c>
      <c r="R12" s="54"/>
    </row>
    <row r="13" ht="23.1" customHeight="1" spans="1:18">
      <c r="A13" s="33" t="str">
        <f>IF(B13="","",VLOOKUP(B13,产品资料!A:E,5,0))</f>
        <v/>
      </c>
      <c r="B13" s="37"/>
      <c r="C13" s="35" t="str">
        <f>IF(B13="","",VLOOKUP(B13,产品资料!A:E,2,0))</f>
        <v/>
      </c>
      <c r="D13" s="35" t="str">
        <f>IF(B13="","",VLOOKUP(B13,产品资料!A:E,3,0))</f>
        <v/>
      </c>
      <c r="E13" s="35" t="str">
        <f>IF(B13="","",VLOOKUP(B13,产品资料!A:E,4,0))</f>
        <v/>
      </c>
      <c r="F13" s="38"/>
      <c r="G13" s="38"/>
      <c r="H13" s="38"/>
      <c r="I13" s="52" t="str">
        <f>IF(B13="","",SUMIF(商品入库!$C$3:$C$31,B13,商品入库!$G$3:$G$31))</f>
        <v/>
      </c>
      <c r="J13" s="52"/>
      <c r="K13" s="53" t="str">
        <f>IF(I13="","",SUMIF(商品入库!$C$3:$C$31,B13,商品入库!$I$3:$I$31))</f>
        <v/>
      </c>
      <c r="L13" s="47" t="str">
        <f>IF(B13="","",SUMIF(商品出库!D:D,B13,商品出库!J:J))</f>
        <v/>
      </c>
      <c r="M13" s="48" t="str">
        <f t="shared" si="4"/>
        <v/>
      </c>
      <c r="N13" s="53" t="str">
        <f>IF(L13="","",SUMIF(商品出库!$D$3:$D$31,B13,商品出库!$K$3:$K$31))</f>
        <v/>
      </c>
      <c r="O13" s="50"/>
      <c r="P13" s="51"/>
      <c r="Q13" s="62"/>
      <c r="R13" s="54"/>
    </row>
    <row r="14" ht="23.1" customHeight="1" spans="1:18">
      <c r="A14" s="33" t="str">
        <f>IF(B14="","",VLOOKUP(B14,产品资料!A:E,5,0))</f>
        <v/>
      </c>
      <c r="B14" s="37"/>
      <c r="C14" s="35" t="str">
        <f>IF(B14="","",VLOOKUP(B14,产品资料!A:E,2,0))</f>
        <v/>
      </c>
      <c r="D14" s="35" t="str">
        <f>IF(B14="","",VLOOKUP(B14,产品资料!A:E,3,0))</f>
        <v/>
      </c>
      <c r="E14" s="35" t="str">
        <f>IF(B14="","",VLOOKUP(B14,产品资料!A:E,4,0))</f>
        <v/>
      </c>
      <c r="F14" s="38"/>
      <c r="G14" s="38"/>
      <c r="H14" s="38"/>
      <c r="I14" s="52" t="str">
        <f>IF(B14="","",SUMIF(商品入库!$C$3:$C$31,B14,商品入库!$G$3:$G$31))</f>
        <v/>
      </c>
      <c r="J14" s="52"/>
      <c r="K14" s="53" t="str">
        <f>IF(I14="","",SUMIF(商品入库!$C$3:$C$31,B14,商品入库!$I$3:$I$31))</f>
        <v/>
      </c>
      <c r="L14" s="47" t="str">
        <f>IF(B14="","",SUMIF(商品出库!D:D,B14,商品出库!J:J))</f>
        <v/>
      </c>
      <c r="M14" s="48" t="str">
        <f t="shared" si="4"/>
        <v/>
      </c>
      <c r="N14" s="53" t="str">
        <f>IF(L14="","",SUMIF(商品出库!$D$3:$D$31,B14,商品出库!$K$3:$K$31))</f>
        <v/>
      </c>
      <c r="O14" s="50"/>
      <c r="P14" s="51"/>
      <c r="Q14" s="62"/>
      <c r="R14" s="54"/>
    </row>
    <row r="15" ht="23.1" customHeight="1" spans="1:18">
      <c r="A15" s="33" t="str">
        <f>IF(B15="","",VLOOKUP(B15,产品资料!A:E,5,0))</f>
        <v/>
      </c>
      <c r="B15" s="37"/>
      <c r="C15" s="35" t="str">
        <f>IF(B15="","",VLOOKUP(B15,产品资料!A:E,2,0))</f>
        <v/>
      </c>
      <c r="D15" s="35" t="str">
        <f>IF(B15="","",VLOOKUP(B15,产品资料!A:E,3,0))</f>
        <v/>
      </c>
      <c r="E15" s="35" t="str">
        <f>IF(B15="","",VLOOKUP(B15,产品资料!A:E,4,0))</f>
        <v/>
      </c>
      <c r="F15" s="38"/>
      <c r="G15" s="38"/>
      <c r="H15" s="38"/>
      <c r="I15" s="52" t="str">
        <f>IF(B15="","",SUMIF(商品入库!$C$3:$C$31,B15,商品入库!$G$3:$G$31))</f>
        <v/>
      </c>
      <c r="J15" s="52"/>
      <c r="K15" s="53" t="str">
        <f>IF(I15="","",SUMIF(商品入库!$C$3:$C$31,B15,商品入库!$I$3:$I$31))</f>
        <v/>
      </c>
      <c r="L15" s="47" t="str">
        <f>IF(B15="","",SUMIF(商品出库!D:D,B15,商品出库!J:J))</f>
        <v/>
      </c>
      <c r="M15" s="48" t="str">
        <f t="shared" si="4"/>
        <v/>
      </c>
      <c r="N15" s="53" t="str">
        <f>IF(L15="","",SUMIF(商品出库!$D$3:$D$31,B15,商品出库!$K$3:$K$31))</f>
        <v/>
      </c>
      <c r="O15" s="50"/>
      <c r="P15" s="51"/>
      <c r="Q15" s="62"/>
      <c r="R15" s="54"/>
    </row>
    <row r="16" ht="23.1" customHeight="1" spans="1:18">
      <c r="A16" s="33" t="str">
        <f>IF(B16="","",VLOOKUP(B16,产品资料!A:E,5,0))</f>
        <v/>
      </c>
      <c r="B16" s="37"/>
      <c r="C16" s="35" t="str">
        <f>IF(B16="","",VLOOKUP(B16,产品资料!A:E,2,0))</f>
        <v/>
      </c>
      <c r="D16" s="35" t="str">
        <f>IF(B16="","",VLOOKUP(B16,产品资料!A:E,3,0))</f>
        <v/>
      </c>
      <c r="E16" s="35" t="str">
        <f>IF(B16="","",VLOOKUP(B16,产品资料!A:E,4,0))</f>
        <v/>
      </c>
      <c r="F16" s="38"/>
      <c r="G16" s="38"/>
      <c r="H16" s="38"/>
      <c r="I16" s="52" t="str">
        <f>IF(B16="","",SUMIF(商品入库!$C$3:$C$31,B16,商品入库!$G$3:$G$31))</f>
        <v/>
      </c>
      <c r="J16" s="52"/>
      <c r="K16" s="53" t="str">
        <f>IF(I16="","",SUMIF(商品入库!$C$3:$C$31,B16,商品入库!$I$3:$I$31))</f>
        <v/>
      </c>
      <c r="L16" s="47" t="str">
        <f>IF(B16="","",SUMIF(商品出库!D:D,B16,商品出库!J:J))</f>
        <v/>
      </c>
      <c r="M16" s="48" t="str">
        <f t="shared" si="4"/>
        <v/>
      </c>
      <c r="N16" s="53" t="str">
        <f>IF(L16="","",SUMIF(商品出库!$D$3:$D$31,B16,商品出库!$K$3:$K$31))</f>
        <v/>
      </c>
      <c r="O16" s="50"/>
      <c r="P16" s="51"/>
      <c r="Q16" s="62"/>
      <c r="R16" s="54"/>
    </row>
    <row r="17" ht="23.1" customHeight="1" spans="1:18">
      <c r="A17" s="33" t="str">
        <f>IF(B17="","",VLOOKUP(B17,产品资料!A:E,5,0))</f>
        <v/>
      </c>
      <c r="B17" s="37"/>
      <c r="C17" s="35" t="str">
        <f>IF(B17="","",VLOOKUP(B17,产品资料!A:E,2,0))</f>
        <v/>
      </c>
      <c r="D17" s="35" t="str">
        <f>IF(B17="","",VLOOKUP(B17,产品资料!A:E,3,0))</f>
        <v/>
      </c>
      <c r="E17" s="35" t="str">
        <f>IF(B17="","",VLOOKUP(B17,产品资料!A:E,4,0))</f>
        <v/>
      </c>
      <c r="F17" s="38"/>
      <c r="G17" s="38"/>
      <c r="H17" s="38"/>
      <c r="I17" s="52" t="str">
        <f>IF(B17="","",SUMIF(商品入库!$C$3:$C$31,B17,商品入库!$G$3:$G$31))</f>
        <v/>
      </c>
      <c r="J17" s="52"/>
      <c r="K17" s="53" t="str">
        <f>IF(I17="","",SUMIF(商品入库!$C$3:$C$31,B17,商品入库!$I$3:$I$31))</f>
        <v/>
      </c>
      <c r="L17" s="47" t="str">
        <f>IF(B17="","",SUMIF(商品出库!D:D,B17,商品出库!J:J))</f>
        <v/>
      </c>
      <c r="M17" s="48" t="str">
        <f t="shared" si="4"/>
        <v/>
      </c>
      <c r="N17" s="53" t="str">
        <f>IF(L17="","",SUMIF(商品出库!$D$3:$D$31,B17,商品出库!$K$3:$K$31))</f>
        <v/>
      </c>
      <c r="O17" s="50"/>
      <c r="P17" s="51"/>
      <c r="Q17" s="62"/>
      <c r="R17" s="54"/>
    </row>
    <row r="18" ht="23.1" customHeight="1" spans="1:18">
      <c r="A18" s="33" t="str">
        <f>IF(B18="","",VLOOKUP(B18,产品资料!A:E,5,0))</f>
        <v/>
      </c>
      <c r="B18" s="37"/>
      <c r="C18" s="35" t="str">
        <f>IF(B18="","",VLOOKUP(B18,产品资料!A:E,2,0))</f>
        <v/>
      </c>
      <c r="D18" s="35" t="str">
        <f>IF(B18="","",VLOOKUP(B18,产品资料!A:E,3,0))</f>
        <v/>
      </c>
      <c r="E18" s="35" t="str">
        <f>IF(B18="","",VLOOKUP(B18,产品资料!A:E,4,0))</f>
        <v/>
      </c>
      <c r="F18" s="38"/>
      <c r="G18" s="38"/>
      <c r="H18" s="38"/>
      <c r="I18" s="52" t="str">
        <f>IF(B18="","",SUMIF(商品入库!$C$3:$C$31,B18,商品入库!$G$3:$G$31))</f>
        <v/>
      </c>
      <c r="J18" s="52"/>
      <c r="K18" s="53" t="str">
        <f>IF(I18="","",SUMIF(商品入库!$C$3:$C$31,B18,商品入库!$I$3:$I$31))</f>
        <v/>
      </c>
      <c r="L18" s="47" t="str">
        <f>IF(B18="","",SUMIF(商品出库!D:D,B18,商品出库!J:J))</f>
        <v/>
      </c>
      <c r="M18" s="48" t="str">
        <f t="shared" si="4"/>
        <v/>
      </c>
      <c r="N18" s="53" t="str">
        <f>IF(L18="","",SUMIF(商品出库!$D$3:$D$31,B18,商品出库!$K$3:$K$31))</f>
        <v/>
      </c>
      <c r="O18" s="50"/>
      <c r="P18" s="51"/>
      <c r="Q18" s="62"/>
      <c r="R18" s="54"/>
    </row>
    <row r="19" ht="23.1" customHeight="1" spans="1:18">
      <c r="A19" s="33" t="str">
        <f>IF(B19="","",VLOOKUP(B19,产品资料!A:E,5,0))</f>
        <v/>
      </c>
      <c r="B19" s="37"/>
      <c r="C19" s="35" t="str">
        <f>IF(B19="","",VLOOKUP(B19,产品资料!A:E,2,0))</f>
        <v/>
      </c>
      <c r="D19" s="35" t="str">
        <f>IF(B19="","",VLOOKUP(B19,产品资料!A:E,3,0))</f>
        <v/>
      </c>
      <c r="E19" s="35" t="str">
        <f>IF(B19="","",VLOOKUP(B19,产品资料!A:E,4,0))</f>
        <v/>
      </c>
      <c r="F19" s="38"/>
      <c r="G19" s="38"/>
      <c r="H19" s="38"/>
      <c r="I19" s="52" t="str">
        <f>IF(B19="","",SUMIF(商品入库!$C$3:$C$31,B19,商品入库!$G$3:$G$31))</f>
        <v/>
      </c>
      <c r="J19" s="52"/>
      <c r="K19" s="53" t="str">
        <f>IF(I19="","",SUMIF(商品入库!$C$3:$C$31,B19,商品入库!$I$3:$I$31))</f>
        <v/>
      </c>
      <c r="L19" s="47" t="str">
        <f>IF(B19="","",SUMIF(商品出库!D:D,B19,商品出库!J:J))</f>
        <v/>
      </c>
      <c r="M19" s="48" t="str">
        <f t="shared" si="4"/>
        <v/>
      </c>
      <c r="N19" s="53" t="str">
        <f>IF(L19="","",SUMIF(商品出库!$D$3:$D$31,B19,商品出库!$K$3:$K$31))</f>
        <v/>
      </c>
      <c r="O19" s="54"/>
      <c r="P19" s="54"/>
      <c r="Q19" s="63" t="str">
        <f t="shared" ref="Q19:Q26" si="6">IF(I19="","",I19-L19)</f>
        <v/>
      </c>
      <c r="R19" s="54"/>
    </row>
    <row r="20" ht="23.1" customHeight="1" spans="1:18">
      <c r="A20" s="33" t="str">
        <f>IF(B20="","",VLOOKUP(B20,产品资料!A:E,5,0))</f>
        <v/>
      </c>
      <c r="B20" s="37"/>
      <c r="C20" s="35" t="str">
        <f>IF(B20="","",VLOOKUP(B20,产品资料!A:E,2,0))</f>
        <v/>
      </c>
      <c r="D20" s="35" t="str">
        <f>IF(B20="","",VLOOKUP(B20,产品资料!A:E,3,0))</f>
        <v/>
      </c>
      <c r="E20" s="35" t="str">
        <f>IF(B20="","",VLOOKUP(B20,产品资料!A:E,4,0))</f>
        <v/>
      </c>
      <c r="F20" s="38"/>
      <c r="G20" s="38"/>
      <c r="H20" s="38"/>
      <c r="I20" s="52" t="str">
        <f>IF(B20="","",SUMIF(商品入库!$C$3:$C$31,B20,商品入库!$G$3:$G$31))</f>
        <v/>
      </c>
      <c r="J20" s="52"/>
      <c r="K20" s="53" t="str">
        <f>IF(I20="","",SUMIF(商品入库!$C$3:$C$31,B20,商品入库!$I$3:$I$31))</f>
        <v/>
      </c>
      <c r="L20" s="47" t="str">
        <f>IF(B20="","",SUMIF(商品出库!D:D,B20,商品出库!J:J))</f>
        <v/>
      </c>
      <c r="M20" s="48" t="str">
        <f t="shared" si="4"/>
        <v/>
      </c>
      <c r="N20" s="53" t="str">
        <f>IF(L20="","",SUMIF(商品出库!$D$3:$D$31,B20,商品出库!$K$3:$K$31))</f>
        <v/>
      </c>
      <c r="O20" s="54"/>
      <c r="P20" s="54"/>
      <c r="Q20" s="63" t="str">
        <f t="shared" si="6"/>
        <v/>
      </c>
      <c r="R20" s="54"/>
    </row>
    <row r="21" ht="23.1" customHeight="1" spans="1:18">
      <c r="A21" s="33" t="str">
        <f>IF(B21="","",VLOOKUP(B21,产品资料!A:E,5,0))</f>
        <v/>
      </c>
      <c r="B21" s="37"/>
      <c r="C21" s="35" t="str">
        <f>IF(B21="","",VLOOKUP(B21,产品资料!A:E,2,0))</f>
        <v/>
      </c>
      <c r="D21" s="35" t="str">
        <f>IF(B21="","",VLOOKUP(B21,产品资料!A:E,3,0))</f>
        <v/>
      </c>
      <c r="E21" s="35" t="str">
        <f>IF(B21="","",VLOOKUP(B21,产品资料!A:E,4,0))</f>
        <v/>
      </c>
      <c r="F21" s="38"/>
      <c r="G21" s="38"/>
      <c r="H21" s="38"/>
      <c r="I21" s="52" t="str">
        <f>IF(B21="","",SUMIF(商品入库!$C$3:$C$31,B21,商品入库!$G$3:$G$31))</f>
        <v/>
      </c>
      <c r="J21" s="52"/>
      <c r="K21" s="53" t="str">
        <f>IF(I21="","",SUMIF(商品入库!$C$3:$C$31,B21,商品入库!$I$3:$I$31))</f>
        <v/>
      </c>
      <c r="L21" s="47" t="str">
        <f>IF(B21="","",SUMIF(商品出库!D:D,B21,商品出库!J:J))</f>
        <v/>
      </c>
      <c r="M21" s="48" t="str">
        <f t="shared" si="4"/>
        <v/>
      </c>
      <c r="N21" s="53" t="str">
        <f>IF(L21="","",SUMIF(商品出库!$D$3:$D$31,B21,商品出库!$K$3:$K$31))</f>
        <v/>
      </c>
      <c r="O21" s="54"/>
      <c r="P21" s="54"/>
      <c r="Q21" s="63" t="str">
        <f t="shared" si="6"/>
        <v/>
      </c>
      <c r="R21" s="54"/>
    </row>
    <row r="22" ht="23.1" customHeight="1" spans="1:18">
      <c r="A22" s="33" t="str">
        <f>IF(B22="","",VLOOKUP(B22,产品资料!A:E,5,0))</f>
        <v/>
      </c>
      <c r="B22" s="37"/>
      <c r="C22" s="35" t="str">
        <f>IF(B22="","",VLOOKUP(B22,产品资料!A:E,2,0))</f>
        <v/>
      </c>
      <c r="D22" s="35" t="str">
        <f>IF(B22="","",VLOOKUP(B22,产品资料!A:E,3,0))</f>
        <v/>
      </c>
      <c r="E22" s="35" t="str">
        <f>IF(B22="","",VLOOKUP(B22,产品资料!A:E,4,0))</f>
        <v/>
      </c>
      <c r="F22" s="38"/>
      <c r="G22" s="38"/>
      <c r="H22" s="38"/>
      <c r="I22" s="52" t="str">
        <f>IF(B22="","",SUMIF(商品入库!$C$3:$C$31,B22,商品入库!$G$3:$G$31))</f>
        <v/>
      </c>
      <c r="J22" s="52"/>
      <c r="K22" s="53" t="str">
        <f>IF(I22="","",SUMIF(商品入库!$C$3:$C$31,B22,商品入库!$I$3:$I$31))</f>
        <v/>
      </c>
      <c r="L22" s="47" t="str">
        <f>IF(B22="","",SUMIF(商品出库!D:D,B22,商品出库!J:J))</f>
        <v/>
      </c>
      <c r="M22" s="48" t="str">
        <f t="shared" si="4"/>
        <v/>
      </c>
      <c r="N22" s="53" t="str">
        <f>IF(L22="","",SUMIF(商品出库!$D$3:$D$31,B22,商品出库!$K$3:$K$31))</f>
        <v/>
      </c>
      <c r="O22" s="54"/>
      <c r="P22" s="54"/>
      <c r="Q22" s="63" t="str">
        <f t="shared" si="6"/>
        <v/>
      </c>
      <c r="R22" s="54"/>
    </row>
    <row r="23" ht="23.1" customHeight="1" spans="1:18">
      <c r="A23" s="33" t="str">
        <f>IF(B23="","",VLOOKUP(B23,产品资料!A:E,5,0))</f>
        <v/>
      </c>
      <c r="B23" s="37"/>
      <c r="C23" s="35" t="str">
        <f>IF(B23="","",VLOOKUP(B23,产品资料!A:E,2,0))</f>
        <v/>
      </c>
      <c r="D23" s="35" t="str">
        <f>IF(B23="","",VLOOKUP(B23,产品资料!A:E,3,0))</f>
        <v/>
      </c>
      <c r="E23" s="35" t="str">
        <f>IF(B23="","",VLOOKUP(B23,产品资料!A:E,4,0))</f>
        <v/>
      </c>
      <c r="F23" s="38"/>
      <c r="G23" s="38"/>
      <c r="H23" s="38"/>
      <c r="I23" s="52" t="str">
        <f>IF(B23="","",SUMIF(商品入库!$C$3:$C$31,B23,商品入库!$G$3:$G$31))</f>
        <v/>
      </c>
      <c r="J23" s="52"/>
      <c r="K23" s="53" t="str">
        <f>IF(I23="","",SUMIF(商品入库!$C$3:$C$31,B23,商品入库!$I$3:$I$31))</f>
        <v/>
      </c>
      <c r="L23" s="47" t="str">
        <f>IF(B23="","",SUMIF(商品出库!D:D,B23,商品出库!J:J))</f>
        <v/>
      </c>
      <c r="M23" s="48" t="str">
        <f t="shared" si="4"/>
        <v/>
      </c>
      <c r="N23" s="53" t="str">
        <f>IF(L23="","",SUMIF(商品出库!$D$3:$D$31,B23,商品出库!$K$3:$K$31))</f>
        <v/>
      </c>
      <c r="O23" s="54"/>
      <c r="P23" s="54"/>
      <c r="Q23" s="63" t="str">
        <f t="shared" si="6"/>
        <v/>
      </c>
      <c r="R23" s="54"/>
    </row>
    <row r="24" ht="23.1" customHeight="1" spans="1:18">
      <c r="A24" s="33" t="str">
        <f>IF(B24="","",VLOOKUP(B24,产品资料!A:E,5,0))</f>
        <v/>
      </c>
      <c r="B24" s="37"/>
      <c r="C24" s="35" t="str">
        <f>IF(B24="","",VLOOKUP(B24,产品资料!A:E,2,0))</f>
        <v/>
      </c>
      <c r="D24" s="35" t="str">
        <f>IF(B24="","",VLOOKUP(B24,产品资料!A:E,3,0))</f>
        <v/>
      </c>
      <c r="E24" s="35" t="str">
        <f>IF(B24="","",VLOOKUP(B24,产品资料!A:E,4,0))</f>
        <v/>
      </c>
      <c r="F24" s="38"/>
      <c r="G24" s="38"/>
      <c r="H24" s="38"/>
      <c r="I24" s="52" t="str">
        <f>IF(B24="","",SUMIF(商品入库!$C$3:$C$31,B24,商品入库!$G$3:$G$31))</f>
        <v/>
      </c>
      <c r="J24" s="52"/>
      <c r="K24" s="53" t="str">
        <f>IF(I24="","",SUMIF(商品入库!$C$3:$C$31,B24,商品入库!$I$3:$I$31))</f>
        <v/>
      </c>
      <c r="L24" s="47" t="str">
        <f>IF(B24="","",SUMIF(商品出库!D:D,B24,商品出库!J:J))</f>
        <v/>
      </c>
      <c r="M24" s="48" t="str">
        <f t="shared" si="4"/>
        <v/>
      </c>
      <c r="N24" s="53" t="str">
        <f>IF(L24="","",SUMIF(商品出库!$D$3:$D$31,B24,商品出库!$K$3:$K$31))</f>
        <v/>
      </c>
      <c r="O24" s="54"/>
      <c r="P24" s="54"/>
      <c r="Q24" s="63" t="str">
        <f t="shared" si="6"/>
        <v/>
      </c>
      <c r="R24" s="54"/>
    </row>
    <row r="25" ht="23.1" customHeight="1" spans="1:18">
      <c r="A25" s="33" t="str">
        <f>IF(B25="","",VLOOKUP(B25,产品资料!A:E,5,0))</f>
        <v/>
      </c>
      <c r="B25" s="37"/>
      <c r="C25" s="35" t="str">
        <f>IF(B25="","",VLOOKUP(B25,产品资料!A:E,2,0))</f>
        <v/>
      </c>
      <c r="D25" s="35" t="str">
        <f>IF(B25="","",VLOOKUP(B25,产品资料!A:E,3,0))</f>
        <v/>
      </c>
      <c r="E25" s="35" t="str">
        <f>IF(B25="","",VLOOKUP(B25,产品资料!A:E,4,0))</f>
        <v/>
      </c>
      <c r="F25" s="38"/>
      <c r="G25" s="38"/>
      <c r="H25" s="38"/>
      <c r="I25" s="52" t="str">
        <f>IF(B25="","",SUMIF(商品入库!$C$3:$C$31,B25,商品入库!$G$3:$G$31))</f>
        <v/>
      </c>
      <c r="J25" s="52"/>
      <c r="K25" s="53" t="str">
        <f>IF(I25="","",SUMIF(商品入库!$C$3:$C$31,B25,商品入库!$I$3:$I$31))</f>
        <v/>
      </c>
      <c r="L25" s="47" t="str">
        <f>IF(B25="","",SUMIF(商品出库!D:D,B25,商品出库!J:J))</f>
        <v/>
      </c>
      <c r="M25" s="48" t="str">
        <f t="shared" si="4"/>
        <v/>
      </c>
      <c r="N25" s="53" t="str">
        <f>IF(L25="","",SUMIF(商品出库!$D$3:$D$31,B25,商品出库!$K$3:$K$31))</f>
        <v/>
      </c>
      <c r="O25" s="54"/>
      <c r="P25" s="54"/>
      <c r="Q25" s="63" t="str">
        <f t="shared" si="6"/>
        <v/>
      </c>
      <c r="R25" s="54"/>
    </row>
    <row r="26" ht="23.1" customHeight="1" spans="1:18">
      <c r="A26" s="33" t="str">
        <f>IF(B26="","",VLOOKUP(B26,产品资料!A:E,5,0))</f>
        <v/>
      </c>
      <c r="B26" s="37"/>
      <c r="C26" s="35" t="str">
        <f>IF(B26="","",VLOOKUP(B26,产品资料!A:E,2,0))</f>
        <v/>
      </c>
      <c r="D26" s="35" t="str">
        <f>IF(B26="","",VLOOKUP(B26,产品资料!A:E,3,0))</f>
        <v/>
      </c>
      <c r="E26" s="35" t="str">
        <f>IF(B26="","",VLOOKUP(B26,产品资料!A:E,4,0))</f>
        <v/>
      </c>
      <c r="F26" s="38"/>
      <c r="G26" s="38"/>
      <c r="H26" s="38"/>
      <c r="I26" s="52" t="str">
        <f>IF(B26="","",SUMIF(商品入库!$C$3:$C$31,B26,商品入库!$G$3:$G$31))</f>
        <v/>
      </c>
      <c r="J26" s="52"/>
      <c r="K26" s="53" t="str">
        <f>IF(I26="","",SUMIF(商品入库!$C$3:$C$31,B26,商品入库!$I$3:$I$31))</f>
        <v/>
      </c>
      <c r="L26" s="47" t="str">
        <f>IF(B26="","",SUMIF(商品出库!D:D,B26,商品出库!J:J))</f>
        <v/>
      </c>
      <c r="M26" s="48" t="str">
        <f t="shared" si="4"/>
        <v/>
      </c>
      <c r="N26" s="53" t="str">
        <f>IF(L26="","",SUMIF(商品出库!$D$3:$D$31,B26,商品出库!$K$3:$K$31))</f>
        <v/>
      </c>
      <c r="O26" s="54"/>
      <c r="P26" s="54"/>
      <c r="Q26" s="63" t="str">
        <f t="shared" si="6"/>
        <v/>
      </c>
      <c r="R26" s="54"/>
    </row>
    <row r="27" spans="1:5">
      <c r="A27" s="39"/>
      <c r="C27" s="40"/>
      <c r="D27" s="40"/>
      <c r="E27" s="40"/>
    </row>
    <row r="28" spans="1:5">
      <c r="A28" s="39"/>
      <c r="C28" s="40"/>
      <c r="D28" s="40"/>
      <c r="E28" s="40"/>
    </row>
    <row r="29" spans="1:5">
      <c r="A29" s="39"/>
      <c r="C29" s="40"/>
      <c r="D29" s="40"/>
      <c r="E29" s="40"/>
    </row>
    <row r="30" spans="1:5">
      <c r="A30" s="39"/>
      <c r="C30" s="40"/>
      <c r="D30" s="40"/>
      <c r="E30" s="40"/>
    </row>
    <row r="31" spans="1:5">
      <c r="A31" s="39"/>
      <c r="C31" s="40"/>
      <c r="D31" s="40"/>
      <c r="E31" s="40"/>
    </row>
    <row r="32" spans="1:5">
      <c r="A32" s="39"/>
      <c r="C32" s="40"/>
      <c r="D32" s="40"/>
      <c r="E32" s="40"/>
    </row>
    <row r="33" spans="1:5">
      <c r="A33" s="39"/>
      <c r="C33" s="40"/>
      <c r="D33" s="40"/>
      <c r="E33" s="40"/>
    </row>
    <row r="34" spans="1:5">
      <c r="A34" s="39"/>
      <c r="C34" s="40"/>
      <c r="D34" s="40"/>
      <c r="E34" s="40"/>
    </row>
    <row r="35" spans="1:5">
      <c r="A35" s="39"/>
      <c r="C35" s="40"/>
      <c r="D35" s="40"/>
      <c r="E35" s="40"/>
    </row>
    <row r="36" spans="1:5">
      <c r="A36" s="39"/>
      <c r="C36" s="40"/>
      <c r="D36" s="40"/>
      <c r="E36" s="40"/>
    </row>
    <row r="37" spans="1:5">
      <c r="A37" s="39"/>
      <c r="C37" s="40"/>
      <c r="D37" s="40"/>
      <c r="E37" s="40"/>
    </row>
    <row r="38" spans="1:5">
      <c r="A38" s="39"/>
      <c r="C38" s="40"/>
      <c r="D38" s="40"/>
      <c r="E38" s="40"/>
    </row>
    <row r="39" spans="1:5">
      <c r="A39" s="39"/>
      <c r="C39" s="40"/>
      <c r="D39" s="40"/>
      <c r="E39" s="40"/>
    </row>
    <row r="40" spans="1:5">
      <c r="A40" s="39"/>
      <c r="C40" s="40"/>
      <c r="D40" s="40"/>
      <c r="E40" s="40"/>
    </row>
    <row r="41" spans="1:5">
      <c r="A41" s="39"/>
      <c r="C41" s="40"/>
      <c r="D41" s="40"/>
      <c r="E41" s="40"/>
    </row>
    <row r="42" spans="1:5">
      <c r="A42" s="39"/>
      <c r="C42" s="40"/>
      <c r="D42" s="40"/>
      <c r="E42" s="40"/>
    </row>
    <row r="43" spans="1:5">
      <c r="A43" s="39"/>
      <c r="C43" s="40"/>
      <c r="D43" s="40"/>
      <c r="E43" s="40"/>
    </row>
    <row r="44" spans="1:5">
      <c r="A44" s="39"/>
      <c r="C44" s="40"/>
      <c r="D44" s="40"/>
      <c r="E44" s="40"/>
    </row>
    <row r="45" spans="1:5">
      <c r="A45" s="39"/>
      <c r="C45" s="40"/>
      <c r="D45" s="40"/>
      <c r="E45" s="40"/>
    </row>
    <row r="46" spans="1:5">
      <c r="A46" s="39"/>
      <c r="C46" s="40"/>
      <c r="D46" s="40"/>
      <c r="E46" s="40"/>
    </row>
    <row r="47" spans="1:5">
      <c r="A47" s="39"/>
      <c r="C47" s="40"/>
      <c r="D47" s="40"/>
      <c r="E47" s="40"/>
    </row>
    <row r="48" spans="1:5">
      <c r="A48" s="39"/>
      <c r="C48" s="40"/>
      <c r="D48" s="40"/>
      <c r="E48" s="40"/>
    </row>
    <row r="49" spans="1:5">
      <c r="A49" s="39"/>
      <c r="C49" s="40"/>
      <c r="D49" s="40"/>
      <c r="E49" s="40"/>
    </row>
    <row r="50" spans="1:5">
      <c r="A50" s="39"/>
      <c r="C50" s="40"/>
      <c r="D50" s="40"/>
      <c r="E50" s="40"/>
    </row>
    <row r="51" spans="1:5">
      <c r="A51" s="39"/>
      <c r="C51" s="40"/>
      <c r="D51" s="40"/>
      <c r="E51" s="40"/>
    </row>
    <row r="52" spans="1:5">
      <c r="A52" s="39"/>
      <c r="C52" s="40"/>
      <c r="D52" s="40"/>
      <c r="E52" s="40"/>
    </row>
    <row r="53" spans="1:5">
      <c r="A53" s="39"/>
      <c r="C53" s="40"/>
      <c r="D53" s="40"/>
      <c r="E53" s="40"/>
    </row>
    <row r="54" spans="1:5">
      <c r="A54" s="39"/>
      <c r="C54" s="40"/>
      <c r="D54" s="40"/>
      <c r="E54" s="40"/>
    </row>
    <row r="55" spans="1:5">
      <c r="A55" s="39"/>
      <c r="C55" s="40"/>
      <c r="D55" s="40"/>
      <c r="E55" s="40"/>
    </row>
    <row r="56" spans="1:5">
      <c r="A56" s="39"/>
      <c r="C56" s="40"/>
      <c r="D56" s="40"/>
      <c r="E56" s="40"/>
    </row>
    <row r="57" spans="1:5">
      <c r="A57" s="39"/>
      <c r="C57" s="40"/>
      <c r="D57" s="40"/>
      <c r="E57" s="40"/>
    </row>
    <row r="58" spans="1:5">
      <c r="A58" s="39"/>
      <c r="C58" s="40"/>
      <c r="D58" s="40"/>
      <c r="E58" s="40"/>
    </row>
    <row r="59" spans="1:5">
      <c r="A59" s="39"/>
      <c r="C59" s="40"/>
      <c r="D59" s="40"/>
      <c r="E59" s="40"/>
    </row>
    <row r="60" spans="1:5">
      <c r="A60" s="39"/>
      <c r="C60" s="40"/>
      <c r="D60" s="40"/>
      <c r="E60" s="40"/>
    </row>
    <row r="61" spans="1:5">
      <c r="A61" s="39"/>
      <c r="C61" s="40"/>
      <c r="D61" s="40"/>
      <c r="E61" s="40"/>
    </row>
    <row r="62" spans="1:5">
      <c r="A62" s="39"/>
      <c r="C62" s="40"/>
      <c r="D62" s="40"/>
      <c r="E62" s="40"/>
    </row>
    <row r="63" spans="1:5">
      <c r="A63" s="39"/>
      <c r="C63" s="40"/>
      <c r="D63" s="40"/>
      <c r="E63" s="40"/>
    </row>
    <row r="64" spans="1:5">
      <c r="A64" s="39"/>
      <c r="C64" s="40"/>
      <c r="D64" s="40"/>
      <c r="E64" s="40"/>
    </row>
    <row r="65" spans="1:5">
      <c r="A65" s="39"/>
      <c r="C65" s="40"/>
      <c r="D65" s="40"/>
      <c r="E65" s="40"/>
    </row>
    <row r="66" spans="1:5">
      <c r="A66" s="39"/>
      <c r="C66" s="40"/>
      <c r="D66" s="40"/>
      <c r="E66" s="40"/>
    </row>
    <row r="67" spans="1:5">
      <c r="A67" s="39"/>
      <c r="C67" s="40"/>
      <c r="D67" s="40"/>
      <c r="E67" s="40"/>
    </row>
    <row r="68" spans="1:5">
      <c r="A68" s="39"/>
      <c r="C68" s="40"/>
      <c r="D68" s="40"/>
      <c r="E68" s="40"/>
    </row>
    <row r="69" spans="1:5">
      <c r="A69" s="39"/>
      <c r="C69" s="40"/>
      <c r="D69" s="40"/>
      <c r="E69" s="40"/>
    </row>
    <row r="70" spans="1:5">
      <c r="A70" s="39"/>
      <c r="C70" s="40"/>
      <c r="D70" s="40"/>
      <c r="E70" s="40"/>
    </row>
    <row r="71" spans="1:5">
      <c r="A71" s="39"/>
      <c r="C71" s="40"/>
      <c r="D71" s="40"/>
      <c r="E71" s="40"/>
    </row>
    <row r="72" spans="1:5">
      <c r="A72" s="39"/>
      <c r="C72" s="40"/>
      <c r="D72" s="40"/>
      <c r="E72" s="40"/>
    </row>
    <row r="73" spans="1:5">
      <c r="A73" s="39"/>
      <c r="C73" s="40"/>
      <c r="D73" s="40"/>
      <c r="E73" s="40"/>
    </row>
    <row r="74" spans="1:5">
      <c r="A74" s="39"/>
      <c r="C74" s="40"/>
      <c r="D74" s="40"/>
      <c r="E74" s="40"/>
    </row>
    <row r="75" spans="1:5">
      <c r="A75" s="39"/>
      <c r="C75" s="40"/>
      <c r="D75" s="40"/>
      <c r="E75" s="40"/>
    </row>
    <row r="76" spans="1:5">
      <c r="A76" s="39"/>
      <c r="C76" s="40"/>
      <c r="D76" s="40"/>
      <c r="E76" s="40"/>
    </row>
    <row r="77" spans="1:5">
      <c r="A77" s="39"/>
      <c r="C77" s="40"/>
      <c r="D77" s="40"/>
      <c r="E77" s="40"/>
    </row>
    <row r="78" spans="1:5">
      <c r="A78" s="39"/>
      <c r="C78" s="40"/>
      <c r="D78" s="40"/>
      <c r="E78" s="40"/>
    </row>
    <row r="79" spans="1:5">
      <c r="A79" s="39"/>
      <c r="C79" s="40"/>
      <c r="D79" s="40"/>
      <c r="E79" s="40"/>
    </row>
    <row r="80" spans="1:5">
      <c r="A80" s="39"/>
      <c r="C80" s="40"/>
      <c r="D80" s="40"/>
      <c r="E80" s="40"/>
    </row>
    <row r="81" spans="1:5">
      <c r="A81" s="39"/>
      <c r="C81" s="40"/>
      <c r="D81" s="40"/>
      <c r="E81" s="40"/>
    </row>
    <row r="82" spans="1:5">
      <c r="A82" s="39"/>
      <c r="C82" s="40"/>
      <c r="D82" s="40"/>
      <c r="E82" s="40"/>
    </row>
    <row r="83" spans="1:5">
      <c r="A83" s="39"/>
      <c r="C83" s="40"/>
      <c r="D83" s="40"/>
      <c r="E83" s="40"/>
    </row>
    <row r="84" spans="1:5">
      <c r="A84" s="39"/>
      <c r="C84" s="40"/>
      <c r="D84" s="40"/>
      <c r="E84" s="40"/>
    </row>
    <row r="85" spans="1:5">
      <c r="A85" s="39"/>
      <c r="C85" s="40"/>
      <c r="D85" s="40"/>
      <c r="E85" s="40"/>
    </row>
    <row r="86" spans="1:5">
      <c r="A86" s="39"/>
      <c r="C86" s="40"/>
      <c r="D86" s="40"/>
      <c r="E86" s="40"/>
    </row>
    <row r="87" spans="1:5">
      <c r="A87" s="39"/>
      <c r="C87" s="40"/>
      <c r="D87" s="40"/>
      <c r="E87" s="40"/>
    </row>
    <row r="88" spans="1:5">
      <c r="A88" s="39"/>
      <c r="C88" s="40"/>
      <c r="D88" s="40"/>
      <c r="E88" s="40"/>
    </row>
    <row r="89" spans="1:5">
      <c r="A89" s="39"/>
      <c r="C89" s="40"/>
      <c r="D89" s="40"/>
      <c r="E89" s="40"/>
    </row>
    <row r="90" spans="1:5">
      <c r="A90" s="39"/>
      <c r="C90" s="40"/>
      <c r="D90" s="40"/>
      <c r="E90" s="40"/>
    </row>
    <row r="91" spans="1:5">
      <c r="A91" s="39"/>
      <c r="C91" s="40"/>
      <c r="D91" s="40"/>
      <c r="E91" s="40"/>
    </row>
    <row r="92" spans="1:5">
      <c r="A92" s="39"/>
      <c r="C92" s="40"/>
      <c r="D92" s="40"/>
      <c r="E92" s="40"/>
    </row>
    <row r="93" spans="1:5">
      <c r="A93" s="39"/>
      <c r="C93" s="40"/>
      <c r="D93" s="40"/>
      <c r="E93" s="40"/>
    </row>
    <row r="94" spans="1:5">
      <c r="A94" s="39"/>
      <c r="C94" s="40"/>
      <c r="D94" s="40"/>
      <c r="E94" s="40"/>
    </row>
    <row r="95" spans="1:5">
      <c r="A95" s="39"/>
      <c r="C95" s="40"/>
      <c r="D95" s="40"/>
      <c r="E95" s="40"/>
    </row>
    <row r="96" spans="1:5">
      <c r="A96" s="39"/>
      <c r="C96" s="40"/>
      <c r="D96" s="40"/>
      <c r="E96" s="40"/>
    </row>
    <row r="97" spans="1:5">
      <c r="A97" s="39"/>
      <c r="C97" s="40"/>
      <c r="D97" s="40"/>
      <c r="E97" s="40"/>
    </row>
    <row r="98" spans="1:5">
      <c r="A98" s="39"/>
      <c r="C98" s="40"/>
      <c r="D98" s="40"/>
      <c r="E98" s="40"/>
    </row>
    <row r="99" spans="1:5">
      <c r="A99" s="39"/>
      <c r="C99" s="40"/>
      <c r="D99" s="40"/>
      <c r="E99" s="40"/>
    </row>
    <row r="100" spans="1:5">
      <c r="A100" s="39"/>
      <c r="C100" s="40"/>
      <c r="D100" s="40"/>
      <c r="E100" s="40"/>
    </row>
    <row r="101" spans="1:5">
      <c r="A101" s="39"/>
      <c r="C101" s="40"/>
      <c r="D101" s="40"/>
      <c r="E101" s="40"/>
    </row>
    <row r="102" spans="1:5">
      <c r="A102" s="39"/>
      <c r="C102" s="40"/>
      <c r="D102" s="40"/>
      <c r="E102" s="40"/>
    </row>
    <row r="103" spans="1:5">
      <c r="A103" s="39"/>
      <c r="C103" s="40"/>
      <c r="D103" s="40"/>
      <c r="E103" s="40"/>
    </row>
    <row r="104" spans="1:5">
      <c r="A104" s="39"/>
      <c r="C104" s="40"/>
      <c r="D104" s="40"/>
      <c r="E104" s="40"/>
    </row>
    <row r="105" spans="1:5">
      <c r="A105" s="39"/>
      <c r="C105" s="40"/>
      <c r="D105" s="40"/>
      <c r="E105" s="40"/>
    </row>
    <row r="106" spans="1:5">
      <c r="A106" s="39"/>
      <c r="C106" s="40"/>
      <c r="D106" s="40"/>
      <c r="E106" s="40"/>
    </row>
    <row r="107" spans="1:5">
      <c r="A107" s="39"/>
      <c r="C107" s="40"/>
      <c r="D107" s="40"/>
      <c r="E107" s="40"/>
    </row>
    <row r="108" spans="1:5">
      <c r="A108" s="39"/>
      <c r="C108" s="40"/>
      <c r="D108" s="40"/>
      <c r="E108" s="40"/>
    </row>
    <row r="109" spans="1:5">
      <c r="A109" s="39"/>
      <c r="C109" s="40"/>
      <c r="D109" s="40"/>
      <c r="E109" s="40"/>
    </row>
    <row r="110" spans="1:5">
      <c r="A110" s="39"/>
      <c r="C110" s="40"/>
      <c r="D110" s="40"/>
      <c r="E110" s="40"/>
    </row>
    <row r="111" spans="1:5">
      <c r="A111" s="39"/>
      <c r="C111" s="40"/>
      <c r="D111" s="40"/>
      <c r="E111" s="40"/>
    </row>
    <row r="112" spans="1:5">
      <c r="A112" s="39"/>
      <c r="C112" s="40"/>
      <c r="D112" s="40"/>
      <c r="E112" s="40"/>
    </row>
    <row r="113" spans="1:5">
      <c r="A113" s="39"/>
      <c r="C113" s="40"/>
      <c r="D113" s="40"/>
      <c r="E113" s="40"/>
    </row>
    <row r="114" spans="1:5">
      <c r="A114" s="39"/>
      <c r="C114" s="40"/>
      <c r="D114" s="40"/>
      <c r="E114" s="40"/>
    </row>
    <row r="115" spans="1:5">
      <c r="A115" s="39"/>
      <c r="C115" s="40"/>
      <c r="D115" s="40"/>
      <c r="E115" s="40"/>
    </row>
    <row r="116" spans="1:5">
      <c r="A116" s="39"/>
      <c r="C116" s="40"/>
      <c r="D116" s="40"/>
      <c r="E116" s="40"/>
    </row>
    <row r="117" spans="1:5">
      <c r="A117" s="39"/>
      <c r="C117" s="40"/>
      <c r="D117" s="40"/>
      <c r="E117" s="40"/>
    </row>
    <row r="118" spans="1:5">
      <c r="A118" s="39"/>
      <c r="C118" s="40"/>
      <c r="D118" s="40"/>
      <c r="E118" s="40"/>
    </row>
    <row r="119" spans="1:5">
      <c r="A119" s="39"/>
      <c r="C119" s="40"/>
      <c r="D119" s="40"/>
      <c r="E119" s="40"/>
    </row>
    <row r="120" spans="1:5">
      <c r="A120" s="39"/>
      <c r="C120" s="40"/>
      <c r="D120" s="40"/>
      <c r="E120" s="40"/>
    </row>
    <row r="121" spans="1:5">
      <c r="A121" s="39"/>
      <c r="C121" s="40"/>
      <c r="D121" s="40"/>
      <c r="E121" s="40"/>
    </row>
    <row r="122" spans="1:5">
      <c r="A122" s="39"/>
      <c r="C122" s="40"/>
      <c r="D122" s="40"/>
      <c r="E122" s="40"/>
    </row>
    <row r="123" spans="1:5">
      <c r="A123" s="39"/>
      <c r="C123" s="40"/>
      <c r="D123" s="40"/>
      <c r="E123" s="40"/>
    </row>
    <row r="124" spans="1:5">
      <c r="A124" s="39"/>
      <c r="C124" s="40"/>
      <c r="D124" s="40"/>
      <c r="E124" s="40"/>
    </row>
    <row r="125" spans="1:5">
      <c r="A125" s="39"/>
      <c r="C125" s="40"/>
      <c r="D125" s="40"/>
      <c r="E125" s="40"/>
    </row>
    <row r="126" spans="1:5">
      <c r="A126" s="39"/>
      <c r="C126" s="40"/>
      <c r="D126" s="40"/>
      <c r="E126" s="40"/>
    </row>
    <row r="127" spans="1:5">
      <c r="A127" s="39"/>
      <c r="C127" s="40"/>
      <c r="D127" s="40"/>
      <c r="E127" s="40"/>
    </row>
    <row r="128" spans="1:5">
      <c r="A128" s="39"/>
      <c r="C128" s="40"/>
      <c r="D128" s="40"/>
      <c r="E128" s="40"/>
    </row>
    <row r="129" spans="1:5">
      <c r="A129" s="39"/>
      <c r="C129" s="40"/>
      <c r="D129" s="40"/>
      <c r="E129" s="40"/>
    </row>
    <row r="130" spans="1:5">
      <c r="A130" s="39"/>
      <c r="C130" s="40"/>
      <c r="D130" s="40"/>
      <c r="E130" s="40"/>
    </row>
    <row r="131" spans="1:5">
      <c r="A131" s="39"/>
      <c r="C131" s="40"/>
      <c r="D131" s="40"/>
      <c r="E131" s="40"/>
    </row>
    <row r="132" spans="1:5">
      <c r="A132" s="39"/>
      <c r="C132" s="40"/>
      <c r="D132" s="40"/>
      <c r="E132" s="40"/>
    </row>
    <row r="133" spans="1:5">
      <c r="A133" s="39"/>
      <c r="C133" s="40"/>
      <c r="D133" s="40"/>
      <c r="E133" s="40"/>
    </row>
    <row r="134" spans="1:5">
      <c r="A134" s="39"/>
      <c r="C134" s="40"/>
      <c r="D134" s="40"/>
      <c r="E134" s="40"/>
    </row>
    <row r="135" spans="1:5">
      <c r="A135" s="39"/>
      <c r="C135" s="40"/>
      <c r="D135" s="40"/>
      <c r="E135" s="40"/>
    </row>
    <row r="136" spans="1:5">
      <c r="A136" s="39"/>
      <c r="C136" s="40"/>
      <c r="D136" s="40"/>
      <c r="E136" s="40"/>
    </row>
    <row r="137" spans="1:5">
      <c r="A137" s="39"/>
      <c r="C137" s="40"/>
      <c r="D137" s="40"/>
      <c r="E137" s="40"/>
    </row>
    <row r="138" spans="1:5">
      <c r="A138" s="39"/>
      <c r="C138" s="40"/>
      <c r="D138" s="40"/>
      <c r="E138" s="40"/>
    </row>
    <row r="139" spans="1:5">
      <c r="A139" s="39"/>
      <c r="C139" s="40"/>
      <c r="D139" s="40"/>
      <c r="E139" s="40"/>
    </row>
    <row r="140" spans="1:5">
      <c r="A140" s="39"/>
      <c r="C140" s="40"/>
      <c r="D140" s="40"/>
      <c r="E140" s="40"/>
    </row>
    <row r="141" spans="1:5">
      <c r="A141" s="39"/>
      <c r="C141" s="40"/>
      <c r="D141" s="40"/>
      <c r="E141" s="40"/>
    </row>
    <row r="142" spans="1:5">
      <c r="A142" s="39"/>
      <c r="C142" s="40"/>
      <c r="D142" s="40"/>
      <c r="E142" s="40"/>
    </row>
    <row r="143" spans="1:5">
      <c r="A143" s="39"/>
      <c r="C143" s="40"/>
      <c r="D143" s="40"/>
      <c r="E143" s="40"/>
    </row>
    <row r="144" spans="1:5">
      <c r="A144" s="39"/>
      <c r="C144" s="40"/>
      <c r="D144" s="40"/>
      <c r="E144" s="40"/>
    </row>
    <row r="145" spans="1:5">
      <c r="A145" s="39"/>
      <c r="C145" s="40"/>
      <c r="D145" s="40"/>
      <c r="E145" s="40"/>
    </row>
    <row r="146" spans="1:5">
      <c r="A146" s="39"/>
      <c r="C146" s="40"/>
      <c r="D146" s="40"/>
      <c r="E146" s="40"/>
    </row>
    <row r="147" spans="1:5">
      <c r="A147" s="39"/>
      <c r="C147" s="40"/>
      <c r="D147" s="40"/>
      <c r="E147" s="40"/>
    </row>
    <row r="148" spans="1:5">
      <c r="A148" s="39"/>
      <c r="C148" s="40"/>
      <c r="D148" s="40"/>
      <c r="E148" s="40"/>
    </row>
    <row r="149" spans="1:5">
      <c r="A149" s="39"/>
      <c r="C149" s="40"/>
      <c r="D149" s="40"/>
      <c r="E149" s="40"/>
    </row>
    <row r="150" spans="1:5">
      <c r="A150" s="39"/>
      <c r="C150" s="40"/>
      <c r="D150" s="40"/>
      <c r="E150" s="40"/>
    </row>
    <row r="151" spans="1:5">
      <c r="A151" s="39"/>
      <c r="C151" s="40"/>
      <c r="D151" s="40"/>
      <c r="E151" s="40"/>
    </row>
    <row r="152" spans="1:5">
      <c r="A152" s="39"/>
      <c r="C152" s="40"/>
      <c r="D152" s="40"/>
      <c r="E152" s="40"/>
    </row>
    <row r="153" spans="1:5">
      <c r="A153" s="39"/>
      <c r="C153" s="40"/>
      <c r="D153" s="40"/>
      <c r="E153" s="40"/>
    </row>
    <row r="154" spans="1:5">
      <c r="A154" s="39"/>
      <c r="C154" s="40"/>
      <c r="D154" s="40"/>
      <c r="E154" s="40"/>
    </row>
    <row r="155" spans="1:5">
      <c r="A155" s="39"/>
      <c r="C155" s="40"/>
      <c r="D155" s="40"/>
      <c r="E155" s="40"/>
    </row>
    <row r="156" spans="1:5">
      <c r="A156" s="39"/>
      <c r="C156" s="40"/>
      <c r="D156" s="40"/>
      <c r="E156" s="40"/>
    </row>
    <row r="157" spans="1:5">
      <c r="A157" s="39"/>
      <c r="C157" s="40"/>
      <c r="D157" s="40"/>
      <c r="E157" s="40"/>
    </row>
    <row r="158" spans="1:5">
      <c r="A158" s="39"/>
      <c r="C158" s="40"/>
      <c r="D158" s="40"/>
      <c r="E158" s="40"/>
    </row>
    <row r="159" spans="1:5">
      <c r="A159" s="39"/>
      <c r="C159" s="40"/>
      <c r="D159" s="40"/>
      <c r="E159" s="40"/>
    </row>
    <row r="160" spans="1:5">
      <c r="A160" s="39"/>
      <c r="C160" s="40"/>
      <c r="D160" s="40"/>
      <c r="E160" s="40"/>
    </row>
    <row r="161" spans="1:5">
      <c r="A161" s="39"/>
      <c r="C161" s="40"/>
      <c r="D161" s="40"/>
      <c r="E161" s="40"/>
    </row>
    <row r="162" spans="1:5">
      <c r="A162" s="39"/>
      <c r="C162" s="40"/>
      <c r="D162" s="40"/>
      <c r="E162" s="40"/>
    </row>
    <row r="163" spans="1:5">
      <c r="A163" s="39"/>
      <c r="C163" s="40"/>
      <c r="D163" s="40"/>
      <c r="E163" s="40"/>
    </row>
    <row r="164" spans="1:5">
      <c r="A164" s="39"/>
      <c r="C164" s="40"/>
      <c r="D164" s="40"/>
      <c r="E164" s="40"/>
    </row>
    <row r="165" spans="1:5">
      <c r="A165" s="39"/>
      <c r="C165" s="40"/>
      <c r="D165" s="40"/>
      <c r="E165" s="40"/>
    </row>
    <row r="166" spans="1:5">
      <c r="A166" s="39"/>
      <c r="C166" s="40"/>
      <c r="D166" s="40"/>
      <c r="E166" s="40"/>
    </row>
    <row r="167" spans="1:5">
      <c r="A167" s="39"/>
      <c r="C167" s="40"/>
      <c r="D167" s="40"/>
      <c r="E167" s="40"/>
    </row>
    <row r="168" spans="1:5">
      <c r="A168" s="39"/>
      <c r="C168" s="40"/>
      <c r="D168" s="40"/>
      <c r="E168" s="40"/>
    </row>
    <row r="169" spans="1:5">
      <c r="A169" s="39"/>
      <c r="C169" s="40"/>
      <c r="D169" s="40"/>
      <c r="E169" s="40"/>
    </row>
    <row r="170" spans="1:5">
      <c r="A170" s="39"/>
      <c r="C170" s="40"/>
      <c r="D170" s="40"/>
      <c r="E170" s="40"/>
    </row>
    <row r="171" spans="1:5">
      <c r="A171" s="39"/>
      <c r="C171" s="40"/>
      <c r="D171" s="40"/>
      <c r="E171" s="40"/>
    </row>
    <row r="172" spans="1:5">
      <c r="A172" s="39"/>
      <c r="C172" s="40"/>
      <c r="D172" s="40"/>
      <c r="E172" s="40"/>
    </row>
    <row r="173" spans="1:5">
      <c r="A173" s="39"/>
      <c r="C173" s="40"/>
      <c r="D173" s="40"/>
      <c r="E173" s="40"/>
    </row>
    <row r="174" spans="1:5">
      <c r="A174" s="39"/>
      <c r="C174" s="40"/>
      <c r="D174" s="40"/>
      <c r="E174" s="40"/>
    </row>
    <row r="175" spans="1:5">
      <c r="A175" s="39"/>
      <c r="C175" s="40"/>
      <c r="D175" s="40"/>
      <c r="E175" s="40"/>
    </row>
    <row r="176" spans="1:5">
      <c r="A176" s="39"/>
      <c r="C176" s="40"/>
      <c r="D176" s="40"/>
      <c r="E176" s="40"/>
    </row>
    <row r="177" spans="1:5">
      <c r="A177" s="39"/>
      <c r="C177" s="40"/>
      <c r="D177" s="40"/>
      <c r="E177" s="40"/>
    </row>
    <row r="178" spans="1:5">
      <c r="A178" s="39"/>
      <c r="C178" s="40"/>
      <c r="D178" s="40"/>
      <c r="E178" s="40"/>
    </row>
    <row r="179" spans="1:5">
      <c r="A179" s="39"/>
      <c r="C179" s="40"/>
      <c r="D179" s="40"/>
      <c r="E179" s="40"/>
    </row>
    <row r="180" spans="1:5">
      <c r="A180" s="39"/>
      <c r="C180" s="40"/>
      <c r="D180" s="40"/>
      <c r="E180" s="40"/>
    </row>
    <row r="181" spans="1:5">
      <c r="A181" s="39"/>
      <c r="C181" s="40"/>
      <c r="D181" s="40"/>
      <c r="E181" s="40"/>
    </row>
    <row r="182" spans="1:5">
      <c r="A182" s="39"/>
      <c r="C182" s="40"/>
      <c r="D182" s="40"/>
      <c r="E182" s="40"/>
    </row>
    <row r="183" spans="1:5">
      <c r="A183" s="39"/>
      <c r="C183" s="40"/>
      <c r="D183" s="40"/>
      <c r="E183" s="40"/>
    </row>
    <row r="184" spans="1:5">
      <c r="A184" s="39"/>
      <c r="C184" s="40"/>
      <c r="D184" s="40"/>
      <c r="E184" s="40"/>
    </row>
    <row r="185" spans="1:5">
      <c r="A185" s="39"/>
      <c r="C185" s="40"/>
      <c r="D185" s="40"/>
      <c r="E185" s="40"/>
    </row>
    <row r="186" spans="1:5">
      <c r="A186" s="39"/>
      <c r="C186" s="40"/>
      <c r="D186" s="40"/>
      <c r="E186" s="40"/>
    </row>
    <row r="187" spans="1:5">
      <c r="A187" s="39"/>
      <c r="C187" s="40"/>
      <c r="D187" s="40"/>
      <c r="E187" s="40"/>
    </row>
    <row r="188" spans="1:5">
      <c r="A188" s="39"/>
      <c r="C188" s="40"/>
      <c r="D188" s="40"/>
      <c r="E188" s="40"/>
    </row>
    <row r="189" spans="1:5">
      <c r="A189" s="39"/>
      <c r="C189" s="40"/>
      <c r="D189" s="40"/>
      <c r="E189" s="40"/>
    </row>
    <row r="190" spans="1:5">
      <c r="A190" s="39"/>
      <c r="C190" s="40"/>
      <c r="D190" s="40"/>
      <c r="E190" s="40"/>
    </row>
    <row r="191" spans="1:5">
      <c r="A191" s="39"/>
      <c r="C191" s="40"/>
      <c r="D191" s="40"/>
      <c r="E191" s="40"/>
    </row>
    <row r="192" spans="1:5">
      <c r="A192" s="39"/>
      <c r="C192" s="40"/>
      <c r="D192" s="40"/>
      <c r="E192" s="40"/>
    </row>
    <row r="193" spans="1:5">
      <c r="A193" s="39"/>
      <c r="C193" s="40"/>
      <c r="D193" s="40"/>
      <c r="E193" s="40"/>
    </row>
    <row r="194" spans="1:5">
      <c r="A194" s="39"/>
      <c r="C194" s="40"/>
      <c r="D194" s="40"/>
      <c r="E194" s="40"/>
    </row>
    <row r="195" spans="1:5">
      <c r="A195" s="39"/>
      <c r="C195" s="40"/>
      <c r="D195" s="40"/>
      <c r="E195" s="40"/>
    </row>
    <row r="196" spans="1:5">
      <c r="A196" s="39"/>
      <c r="C196" s="40"/>
      <c r="D196" s="40"/>
      <c r="E196" s="40"/>
    </row>
    <row r="197" spans="1:5">
      <c r="A197" s="39"/>
      <c r="C197" s="40"/>
      <c r="D197" s="40"/>
      <c r="E197" s="40"/>
    </row>
    <row r="198" spans="1:5">
      <c r="A198" s="39"/>
      <c r="C198" s="40"/>
      <c r="D198" s="40"/>
      <c r="E198" s="40"/>
    </row>
    <row r="199" spans="1:5">
      <c r="A199" s="39"/>
      <c r="C199" s="40"/>
      <c r="D199" s="40"/>
      <c r="E199" s="40"/>
    </row>
    <row r="200" spans="1:5">
      <c r="A200" s="39"/>
      <c r="C200" s="40"/>
      <c r="D200" s="40"/>
      <c r="E200" s="40"/>
    </row>
    <row r="201" spans="1:5">
      <c r="A201" s="39"/>
      <c r="C201" s="40"/>
      <c r="D201" s="40"/>
      <c r="E201" s="40"/>
    </row>
  </sheetData>
  <mergeCells count="11">
    <mergeCell ref="A1:D1"/>
    <mergeCell ref="F2:H2"/>
    <mergeCell ref="I2:K2"/>
    <mergeCell ref="L2:N2"/>
    <mergeCell ref="O2:Q2"/>
    <mergeCell ref="A2:A3"/>
    <mergeCell ref="B2:B3"/>
    <mergeCell ref="C2:C3"/>
    <mergeCell ref="D2:D3"/>
    <mergeCell ref="E2:E3"/>
    <mergeCell ref="R2:R3"/>
  </mergeCells>
  <hyperlinks>
    <hyperlink ref="R1" location="主界面和使用说明!A1" display="返回主界面 &lt;&lt;"/>
  </hyperlinks>
  <pageMargins left="0.75" right="0.75" top="1" bottom="1" header="0.5" footer="0.5"/>
  <pageSetup paperSize="9" orientation="portrait" horizontalDpi="180" verticalDpi="180"/>
  <headerFooter alignWithMargins="0"/>
  <ignoredErrors>
    <ignoredError sqref="P5:P12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>
    <tabColor theme="9" tint="0.399975585192419"/>
  </sheetPr>
  <dimension ref="A1:O18"/>
  <sheetViews>
    <sheetView workbookViewId="0">
      <selection activeCell="P16" sqref="P16"/>
    </sheetView>
  </sheetViews>
  <sheetFormatPr defaultColWidth="9.13888888888889" defaultRowHeight="15"/>
  <cols>
    <col min="1" max="1" width="5.86111111111111" style="3" customWidth="1"/>
    <col min="2" max="2" width="12.712962962963" style="3" customWidth="1"/>
    <col min="3" max="3" width="9.57407407407407" style="3" customWidth="1"/>
    <col min="4" max="4" width="13.287037037037" style="3" customWidth="1"/>
    <col min="5" max="5" width="11.4259259259259" style="3" customWidth="1"/>
    <col min="6" max="6" width="9.13888888888889" style="3"/>
    <col min="7" max="7" width="11.4259259259259" style="3" customWidth="1"/>
    <col min="8" max="8" width="9.13888888888889" style="3"/>
    <col min="9" max="10" width="7.28703703703704" style="3" customWidth="1"/>
    <col min="11" max="11" width="13.287037037037" style="3" customWidth="1"/>
    <col min="12" max="12" width="13" style="3" customWidth="1"/>
    <col min="13" max="13" width="11.1388888888889" style="3" customWidth="1"/>
    <col min="14" max="16384" width="9.13888888888889" style="3"/>
  </cols>
  <sheetData>
    <row r="1" ht="26.25" customHeight="1" spans="1:14">
      <c r="A1" s="4" t="s">
        <v>161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0" t="s">
        <v>21</v>
      </c>
    </row>
    <row r="2" ht="5.25" customHeight="1"/>
    <row r="3" ht="18.75" customHeight="1" spans="2:7">
      <c r="B3" s="5"/>
      <c r="F3" s="6" t="s">
        <v>1</v>
      </c>
      <c r="G3" s="7">
        <f>主界面和使用说明!E5</f>
        <v>43435</v>
      </c>
    </row>
    <row r="4" ht="13.5" customHeight="1" spans="1:15">
      <c r="A4" s="8" t="s">
        <v>162</v>
      </c>
      <c r="B4" s="8" t="s">
        <v>163</v>
      </c>
      <c r="C4" s="8" t="s">
        <v>164</v>
      </c>
      <c r="D4" s="8"/>
      <c r="E4" s="8" t="s">
        <v>158</v>
      </c>
      <c r="F4" s="8"/>
      <c r="G4" s="8"/>
      <c r="H4" s="8" t="s">
        <v>159</v>
      </c>
      <c r="I4" s="8"/>
      <c r="J4" s="8"/>
      <c r="K4" s="8"/>
      <c r="L4" s="8" t="s">
        <v>165</v>
      </c>
      <c r="M4" s="8" t="s">
        <v>61</v>
      </c>
      <c r="O4" s="5" t="s">
        <v>166</v>
      </c>
    </row>
    <row r="5" spans="1:13">
      <c r="A5" s="8"/>
      <c r="B5" s="8"/>
      <c r="C5" s="8" t="s">
        <v>113</v>
      </c>
      <c r="D5" s="8" t="s">
        <v>115</v>
      </c>
      <c r="E5" s="8" t="s">
        <v>167</v>
      </c>
      <c r="F5" s="8" t="s">
        <v>168</v>
      </c>
      <c r="G5" s="8" t="s">
        <v>169</v>
      </c>
      <c r="H5" s="8" t="s">
        <v>170</v>
      </c>
      <c r="I5" s="8" t="s">
        <v>168</v>
      </c>
      <c r="J5" s="8" t="s">
        <v>171</v>
      </c>
      <c r="K5" s="8" t="s">
        <v>169</v>
      </c>
      <c r="L5" s="8"/>
      <c r="M5" s="8"/>
    </row>
    <row r="6" spans="1:13">
      <c r="A6" s="8"/>
      <c r="B6" s="8"/>
      <c r="C6" s="8"/>
      <c r="D6" s="8"/>
      <c r="E6" s="8" t="s">
        <v>115</v>
      </c>
      <c r="F6" s="8" t="s">
        <v>115</v>
      </c>
      <c r="G6" s="8" t="s">
        <v>115</v>
      </c>
      <c r="H6" s="8" t="s">
        <v>115</v>
      </c>
      <c r="I6" s="8" t="s">
        <v>115</v>
      </c>
      <c r="J6" s="8" t="s">
        <v>115</v>
      </c>
      <c r="K6" s="8" t="s">
        <v>115</v>
      </c>
      <c r="L6" s="8" t="s">
        <v>172</v>
      </c>
      <c r="M6" s="9"/>
    </row>
    <row r="7" ht="25.5" customHeight="1" spans="1:13">
      <c r="A7" s="8">
        <v>1</v>
      </c>
      <c r="B7" s="9" t="s">
        <v>31</v>
      </c>
      <c r="C7" s="9">
        <f>SUMIF(库存表!A:A,月报表!B7,库存表!F:F)</f>
        <v>195</v>
      </c>
      <c r="D7" s="9">
        <f>SUMIF(库存表!A:A,月报表!B7,库存表!H:H)</f>
        <v>7835</v>
      </c>
      <c r="E7" s="9">
        <f>SUMIF(库存表!A:A,月报表!B7,库存表!I:I)</f>
        <v>75</v>
      </c>
      <c r="F7" s="9"/>
      <c r="G7" s="9">
        <f>SUMIF(库存表!A:A,月报表!B7,库存表!K:K)</f>
        <v>3750</v>
      </c>
      <c r="H7" s="9">
        <f>SUMIF(库存表!A:A,月报表!B7,库存表!L:L)</f>
        <v>70</v>
      </c>
      <c r="I7" s="9"/>
      <c r="J7" s="9"/>
      <c r="K7" s="9">
        <f>SUMIF(库存表!A:A,月报表!B7,库存表!N:N)</f>
        <v>2972.35</v>
      </c>
      <c r="L7" s="9">
        <f>SUMIF(库存表!A:A,月报表!B7,库存表!Q:Q)</f>
        <v>8612.65</v>
      </c>
      <c r="M7" s="9"/>
    </row>
    <row r="8" ht="25.5" customHeight="1" spans="1:13">
      <c r="A8" s="8">
        <v>2</v>
      </c>
      <c r="B8" s="9" t="s">
        <v>46</v>
      </c>
      <c r="C8" s="9">
        <f>SUMIF(库存表!A:A,月报表!B8,库存表!F:F)</f>
        <v>111</v>
      </c>
      <c r="D8" s="9">
        <f>SUMIF(库存表!A:A,月报表!B8,库存表!H:H)</f>
        <v>4775</v>
      </c>
      <c r="E8" s="9">
        <f>SUMIF(库存表!A:A,月报表!B8,库存表!I:I)</f>
        <v>51</v>
      </c>
      <c r="F8" s="9"/>
      <c r="G8" s="9">
        <f>SUMIF(库存表!A:A,月报表!B8,库存表!K:K)</f>
        <v>2654</v>
      </c>
      <c r="H8" s="9">
        <f>SUMIF(库存表!A:A,月报表!B8,库存表!L:L)</f>
        <v>0</v>
      </c>
      <c r="I8" s="9"/>
      <c r="J8" s="9"/>
      <c r="K8" s="9">
        <f>SUMIF(库存表!A:A,月报表!B8,库存表!N:N)</f>
        <v>0</v>
      </c>
      <c r="L8" s="9">
        <f>SUMIF(库存表!A:A,月报表!B8,库存表!Q:Q)</f>
        <v>7429</v>
      </c>
      <c r="M8" s="9"/>
    </row>
    <row r="9" ht="25.5" customHeight="1" spans="1:13">
      <c r="A9" s="8">
        <v>3</v>
      </c>
      <c r="B9" s="9" t="s">
        <v>173</v>
      </c>
      <c r="C9" s="9">
        <f>SUMIF(库存表!A:A,月报表!B9,库存表!F:F)</f>
        <v>0</v>
      </c>
      <c r="D9" s="9">
        <f>SUMIF(库存表!A:A,月报表!B9,库存表!H:H)</f>
        <v>0</v>
      </c>
      <c r="E9" s="9">
        <f>SUMIF(库存表!A:A,月报表!B9,库存表!I:I)</f>
        <v>0</v>
      </c>
      <c r="F9" s="9"/>
      <c r="G9" s="9">
        <f>SUMIF(库存表!A:A,月报表!B9,库存表!K:K)</f>
        <v>0</v>
      </c>
      <c r="H9" s="9">
        <f>SUMIF(库存表!A:A,月报表!B9,库存表!L:L)</f>
        <v>0</v>
      </c>
      <c r="I9" s="9"/>
      <c r="J9" s="9"/>
      <c r="K9" s="9">
        <f>SUMIF(库存表!A:A,月报表!B9,库存表!N:N)</f>
        <v>0</v>
      </c>
      <c r="L9" s="9">
        <f>SUMIF(库存表!A:A,月报表!B9,库存表!Q:Q)</f>
        <v>0</v>
      </c>
      <c r="M9" s="9"/>
    </row>
    <row r="10" ht="25.5" customHeight="1" spans="1:13">
      <c r="A10" s="8">
        <v>4</v>
      </c>
      <c r="B10" s="9" t="s">
        <v>174</v>
      </c>
      <c r="C10" s="9">
        <f>SUMIF(库存表!A:A,月报表!B10,库存表!F:F)</f>
        <v>0</v>
      </c>
      <c r="D10" s="9">
        <f>SUMIF(库存表!A:A,月报表!B10,库存表!H:H)</f>
        <v>0</v>
      </c>
      <c r="E10" s="9">
        <f>SUMIF(库存表!A:A,月报表!B10,库存表!I:I)</f>
        <v>0</v>
      </c>
      <c r="F10" s="9"/>
      <c r="G10" s="9">
        <f>SUMIF(库存表!A:A,月报表!B10,库存表!K:K)</f>
        <v>0</v>
      </c>
      <c r="H10" s="9">
        <f>SUMIF(库存表!A:A,月报表!B10,库存表!L:L)</f>
        <v>0</v>
      </c>
      <c r="I10" s="9"/>
      <c r="J10" s="9"/>
      <c r="K10" s="9">
        <f>SUMIF(库存表!A:A,月报表!B10,库存表!N:N)</f>
        <v>0</v>
      </c>
      <c r="L10" s="9">
        <f>SUMIF(库存表!A:A,月报表!B10,库存表!Q:Q)</f>
        <v>0</v>
      </c>
      <c r="M10" s="9"/>
    </row>
    <row r="11" ht="25.5" customHeight="1" spans="1:13">
      <c r="A11" s="8">
        <v>5</v>
      </c>
      <c r="B11" s="9" t="s">
        <v>175</v>
      </c>
      <c r="C11" s="9">
        <f>SUMIF(库存表!A:A,月报表!B11,库存表!F:F)</f>
        <v>0</v>
      </c>
      <c r="D11" s="9">
        <f>SUMIF(库存表!A:A,月报表!B11,库存表!H:H)</f>
        <v>0</v>
      </c>
      <c r="E11" s="9">
        <f>SUMIF(库存表!A:A,月报表!B11,库存表!I:I)</f>
        <v>0</v>
      </c>
      <c r="F11" s="9"/>
      <c r="G11" s="9">
        <f>SUMIF(库存表!A:A,月报表!B11,库存表!K:K)</f>
        <v>0</v>
      </c>
      <c r="H11" s="9">
        <f>SUMIF(库存表!A:A,月报表!B11,库存表!L:L)</f>
        <v>0</v>
      </c>
      <c r="I11" s="9"/>
      <c r="J11" s="9"/>
      <c r="K11" s="9">
        <f>SUMIF(库存表!A:A,月报表!B11,库存表!N:N)</f>
        <v>0</v>
      </c>
      <c r="L11" s="9">
        <f>SUMIF(库存表!A:A,月报表!B11,库存表!Q:Q)</f>
        <v>0</v>
      </c>
      <c r="M11" s="9"/>
    </row>
    <row r="12" ht="25.5" customHeight="1" spans="1:13">
      <c r="A12" s="8">
        <v>6</v>
      </c>
      <c r="B12" s="9" t="s">
        <v>176</v>
      </c>
      <c r="C12" s="9">
        <f>SUMIF(库存表!A:A,月报表!B12,库存表!F:F)</f>
        <v>0</v>
      </c>
      <c r="D12" s="9">
        <f>SUMIF(库存表!A:A,月报表!B12,库存表!H:H)</f>
        <v>0</v>
      </c>
      <c r="E12" s="9">
        <f>SUMIF(库存表!A:A,月报表!B12,库存表!I:I)</f>
        <v>0</v>
      </c>
      <c r="F12" s="9"/>
      <c r="G12" s="9">
        <f>SUMIF(库存表!A:A,月报表!B12,库存表!K:K)</f>
        <v>0</v>
      </c>
      <c r="H12" s="9">
        <f>SUMIF(库存表!A:A,月报表!B12,库存表!L:L)</f>
        <v>0</v>
      </c>
      <c r="I12" s="9"/>
      <c r="J12" s="9"/>
      <c r="K12" s="9">
        <f>SUMIF(库存表!A:A,月报表!B12,库存表!N:N)</f>
        <v>0</v>
      </c>
      <c r="L12" s="9">
        <f>SUMIF(库存表!A:A,月报表!B12,库存表!Q:Q)</f>
        <v>0</v>
      </c>
      <c r="M12" s="9"/>
    </row>
    <row r="13" ht="25.5" customHeight="1" spans="1:13">
      <c r="A13" s="8">
        <v>7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ht="25.5" customHeight="1" spans="1:13">
      <c r="A14" s="8">
        <v>8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ht="25.5" customHeight="1" spans="1:13">
      <c r="A15" s="8">
        <v>9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ht="25.5" customHeight="1" spans="1:13">
      <c r="A16" s="8">
        <v>10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ht="18.75" customHeight="1" spans="1:13">
      <c r="A17" s="8" t="s">
        <v>116</v>
      </c>
      <c r="B17" s="8"/>
      <c r="C17" s="9"/>
      <c r="D17" s="9">
        <f>SUM(D7:D16)</f>
        <v>12610</v>
      </c>
      <c r="E17" s="9"/>
      <c r="F17" s="9"/>
      <c r="G17" s="9">
        <f>SUM(G7:G16)</f>
        <v>6404</v>
      </c>
      <c r="H17" s="9"/>
      <c r="I17" s="9"/>
      <c r="J17" s="9"/>
      <c r="K17" s="9">
        <f>SUM(K7:K16)</f>
        <v>2972.35</v>
      </c>
      <c r="L17" s="9">
        <f>SUM(L7:L16)</f>
        <v>16041.65</v>
      </c>
      <c r="M17" s="9"/>
    </row>
    <row r="18" ht="23.25" customHeight="1" spans="2:12">
      <c r="B18" s="3" t="s">
        <v>177</v>
      </c>
      <c r="E18" s="3" t="s">
        <v>178</v>
      </c>
      <c r="H18" s="3" t="s">
        <v>179</v>
      </c>
      <c r="K18" s="3" t="s">
        <v>180</v>
      </c>
      <c r="L18" s="11" t="s">
        <v>181</v>
      </c>
    </row>
  </sheetData>
  <mergeCells count="11">
    <mergeCell ref="A1:M1"/>
    <mergeCell ref="C4:D4"/>
    <mergeCell ref="E4:G4"/>
    <mergeCell ref="H4:K4"/>
    <mergeCell ref="A17:B17"/>
    <mergeCell ref="A4:A6"/>
    <mergeCell ref="B4:B6"/>
    <mergeCell ref="C5:C6"/>
    <mergeCell ref="D5:D6"/>
    <mergeCell ref="L4:L5"/>
    <mergeCell ref="M4:M5"/>
  </mergeCells>
  <hyperlinks>
    <hyperlink ref="N1" location="主界面和使用说明!A1" display="返回主界面 &lt;&lt;"/>
  </hyperlinks>
  <pageMargins left="0.709722222222222" right="0.709722222222222" top="0.75" bottom="0.75" header="0.309722222222222" footer="0.30972222222222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/>
  <dimension ref="A1:L25"/>
  <sheetViews>
    <sheetView workbookViewId="0">
      <selection activeCell="P14" sqref="P14"/>
    </sheetView>
  </sheetViews>
  <sheetFormatPr defaultColWidth="9.13888888888889" defaultRowHeight="12"/>
  <sheetData>
    <row r="1" spans="1:12">
      <c r="A1" s="1" t="s">
        <v>182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2:12">
      <c r="L5" s="2"/>
    </row>
    <row r="6" spans="12:12">
      <c r="L6" s="2"/>
    </row>
    <row r="7" spans="12:12">
      <c r="L7" s="2"/>
    </row>
    <row r="8" spans="12:12">
      <c r="L8" s="2"/>
    </row>
    <row r="9" spans="12:12">
      <c r="L9" s="2"/>
    </row>
    <row r="10" spans="12:12">
      <c r="L10" s="2"/>
    </row>
    <row r="11" spans="12:12">
      <c r="L11" s="2"/>
    </row>
    <row r="12" spans="12:12">
      <c r="L12" s="2"/>
    </row>
    <row r="13" spans="12:12">
      <c r="L13" s="2"/>
    </row>
    <row r="14" spans="12:12">
      <c r="L14" s="2"/>
    </row>
    <row r="15" spans="12:12">
      <c r="L15" s="2"/>
    </row>
    <row r="16" spans="12:12">
      <c r="L16" s="2"/>
    </row>
    <row r="17" spans="12:12">
      <c r="L17" s="2"/>
    </row>
    <row r="18" spans="12:12">
      <c r="L18" s="2"/>
    </row>
    <row r="19" spans="12:12">
      <c r="L19" s="2"/>
    </row>
    <row r="20" spans="12:12">
      <c r="L20" s="2"/>
    </row>
    <row r="21" spans="12:12">
      <c r="L21" s="2"/>
    </row>
    <row r="22" spans="12:12">
      <c r="L22" s="2"/>
    </row>
    <row r="23" spans="12:12">
      <c r="L23" s="2"/>
    </row>
    <row r="24" spans="12:12">
      <c r="L24" s="2"/>
    </row>
    <row r="25" spans="12:12">
      <c r="L25" s="2"/>
    </row>
  </sheetData>
  <mergeCells count="2">
    <mergeCell ref="L5:L25"/>
    <mergeCell ref="A1:L4"/>
  </mergeCells>
  <pageMargins left="0.75" right="0.75" top="1" bottom="1" header="0.509722222222222" footer="0.509722222222222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/>
  <rangeList sheetStid="15" master=""/>
  <rangeList sheetStid="7" master=""/>
  <rangeList sheetStid="2" master="">
    <arrUserId title="区域3" rangeCreator="" othersAccessPermission="edit"/>
    <arrUserId title="区域1" rangeCreator="" othersAccessPermission="edit"/>
    <arrUserId title="区域2" rangeCreator="" othersAccessPermission="edit"/>
    <arrUserId title="区域1_1" rangeCreator="" othersAccessPermission="edit"/>
    <arrUserId title="区域1_2" rangeCreator="" othersAccessPermission="edit"/>
    <arrUserId title="区域1_3" rangeCreator="" othersAccessPermission="edit"/>
  </rangeList>
  <rangeList sheetStid="14" master=""/>
  <rangeList sheetStid="8" master=""/>
  <rangeList sheetStid="3" master="">
    <arrUserId title="区域2" rangeCreator="" othersAccessPermission="edit"/>
    <arrUserId title="区域1" rangeCreator="" othersAccessPermission="edit"/>
  </rangeList>
  <rangeList sheetStid="11" master=""/>
  <rangeList sheetStid="6" master=""/>
  <rangeList sheetStid="13" master=""/>
  <rangeList sheetStid="16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主界面和使用说明</vt:lpstr>
      <vt:lpstr>产品资料</vt:lpstr>
      <vt:lpstr>供货商</vt:lpstr>
      <vt:lpstr>商品入库</vt:lpstr>
      <vt:lpstr>入库单打印</vt:lpstr>
      <vt:lpstr>领料部门</vt:lpstr>
      <vt:lpstr>商品出库</vt:lpstr>
      <vt:lpstr>领料单打印</vt:lpstr>
      <vt:lpstr>库存表</vt:lpstr>
      <vt:lpstr>月报表</vt:lpstr>
      <vt:lpstr>使用说明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会计与excel应用</dc:creator>
  <cp:lastModifiedBy>A小伟</cp:lastModifiedBy>
  <dcterms:created xsi:type="dcterms:W3CDTF">2008-08-24T11:48:00Z</dcterms:created>
  <cp:lastPrinted>2018-12-13T13:52:00Z</cp:lastPrinted>
  <dcterms:modified xsi:type="dcterms:W3CDTF">2023-02-02T09:35:20Z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BC4A7516DFBA4B3FB87CF885196D96CF</vt:lpwstr>
  </property>
</Properties>
</file>